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ndy\Documents\NCPMC\Accounting\Budgets\2018-2019\"/>
    </mc:Choice>
  </mc:AlternateContent>
  <xr:revisionPtr revIDLastSave="0" documentId="13_ncr:1_{60DC3EB4-D217-4870-953A-E97FB5CCFE44}" xr6:coauthVersionLast="33" xr6:coauthVersionMax="33" xr10:uidLastSave="{00000000-0000-0000-0000-000000000000}"/>
  <bookViews>
    <workbookView xWindow="-15" yWindow="90" windowWidth="10080" windowHeight="6750" activeTab="1" xr2:uid="{00000000-000D-0000-FFFF-FFFF00000000}"/>
  </bookViews>
  <sheets>
    <sheet name="Summary Comparison" sheetId="7" r:id="rId1"/>
    <sheet name="AnnMtg" sheetId="4" r:id="rId2"/>
  </sheets>
  <calcPr calcId="179017"/>
</workbook>
</file>

<file path=xl/calcChain.xml><?xml version="1.0" encoding="utf-8"?>
<calcChain xmlns="http://schemas.openxmlformats.org/spreadsheetml/2006/main">
  <c r="E34" i="4" l="1"/>
  <c r="C28" i="4"/>
  <c r="B28" i="4"/>
  <c r="F20" i="4"/>
  <c r="E20" i="4"/>
  <c r="C20" i="4"/>
  <c r="B20" i="4"/>
  <c r="F15" i="4"/>
  <c r="E15" i="4"/>
  <c r="C15" i="4"/>
  <c r="B15" i="4"/>
  <c r="F9" i="4"/>
  <c r="F35" i="4" s="1"/>
  <c r="E9" i="4"/>
  <c r="C9" i="4"/>
  <c r="C34" i="4" s="1"/>
  <c r="B9" i="4"/>
  <c r="B34" i="4" s="1"/>
  <c r="F34" i="4" l="1"/>
  <c r="C35" i="4"/>
  <c r="X14" i="7" l="1"/>
  <c r="X16" i="7"/>
  <c r="I72" i="7" l="1"/>
  <c r="I61" i="7"/>
  <c r="I54" i="7"/>
  <c r="I39" i="7"/>
  <c r="I27" i="7"/>
  <c r="I19" i="7"/>
  <c r="I63" i="7" l="1"/>
  <c r="I64" i="7" s="1"/>
  <c r="I73" i="7"/>
  <c r="D72" i="7" l="1"/>
  <c r="H27" i="7" l="1"/>
  <c r="C13" i="7"/>
  <c r="H9" i="7"/>
  <c r="H7" i="7"/>
  <c r="Q61" i="7"/>
  <c r="Q54" i="7"/>
  <c r="Q39" i="7"/>
  <c r="Q27" i="7"/>
  <c r="Q10" i="7"/>
  <c r="Q9" i="7"/>
  <c r="Q8" i="7"/>
  <c r="Q7" i="7"/>
  <c r="M61" i="7"/>
  <c r="M54" i="7"/>
  <c r="M39" i="7"/>
  <c r="M27" i="7"/>
  <c r="M10" i="7"/>
  <c r="M9" i="7"/>
  <c r="M7" i="7"/>
  <c r="D61" i="7"/>
  <c r="D54" i="7"/>
  <c r="D39" i="7"/>
  <c r="D27" i="7"/>
  <c r="D19" i="7"/>
  <c r="H61" i="7"/>
  <c r="H54" i="7"/>
  <c r="H39" i="7"/>
  <c r="H10" i="7"/>
  <c r="H8" i="7"/>
  <c r="C33" i="7"/>
  <c r="C61" i="7"/>
  <c r="C54" i="7"/>
  <c r="C39" i="7"/>
  <c r="C27" i="7"/>
  <c r="C12" i="7"/>
  <c r="C10" i="7"/>
  <c r="C9" i="7"/>
  <c r="C8" i="7"/>
  <c r="C7" i="7"/>
  <c r="H19" i="7" l="1"/>
  <c r="C63" i="7"/>
  <c r="H63" i="7"/>
  <c r="H64" i="7" s="1"/>
  <c r="Q63" i="7"/>
  <c r="D63" i="7"/>
  <c r="D64" i="7" s="1"/>
  <c r="M63" i="7"/>
  <c r="D73" i="7"/>
  <c r="C19" i="7"/>
  <c r="C64" i="7" s="1"/>
  <c r="C69" i="7" s="1"/>
  <c r="C72" i="7" s="1"/>
  <c r="C73" i="7" s="1"/>
  <c r="H69" i="7"/>
  <c r="M19" i="7"/>
  <c r="Q19" i="7"/>
  <c r="Q64" i="7" l="1"/>
  <c r="Q69" i="7" s="1"/>
  <c r="M64" i="7"/>
  <c r="M69" i="7" s="1"/>
  <c r="H72" i="7"/>
  <c r="H73" i="7" s="1"/>
  <c r="M72" i="7" l="1"/>
  <c r="M73" i="7" s="1"/>
  <c r="Q68" i="7"/>
  <c r="Q72" i="7" s="1"/>
  <c r="Q73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Patty Morgan</author>
    <author>patty_000</author>
  </authors>
  <commentList>
    <comment ref="I13" authorId="0" shapeId="0" xr:uid="{FDA52881-0F4C-46B0-B059-AA1A320DEC39}">
      <text>
        <r>
          <rPr>
            <b/>
            <sz val="9"/>
            <color indexed="81"/>
            <rFont val="Tahoma"/>
            <family val="2"/>
          </rPr>
          <t>Patty Morgan:</t>
        </r>
        <r>
          <rPr>
            <sz val="9"/>
            <color indexed="81"/>
            <rFont val="Tahoma"/>
            <family val="2"/>
          </rPr>
          <t xml:space="preserve">
Paid in 2018 for 2019:  MD, OK, VT, </t>
        </r>
      </text>
    </comment>
    <comment ref="M13" authorId="0" shapeId="0" xr:uid="{1F801050-A92B-4244-86CF-2AFDAE2205AF}">
      <text>
        <r>
          <rPr>
            <b/>
            <sz val="9"/>
            <color indexed="81"/>
            <rFont val="Tahoma"/>
            <family val="2"/>
          </rPr>
          <t>Patty Morgan:</t>
        </r>
        <r>
          <rPr>
            <sz val="9"/>
            <color indexed="81"/>
            <rFont val="Tahoma"/>
            <family val="2"/>
          </rPr>
          <t xml:space="preserve">
AL, DC, KS, UT.  MD, OK and VT paid in 2018.</t>
        </r>
      </text>
    </comment>
    <comment ref="Q13" authorId="1" shapeId="0" xr:uid="{00000000-0006-0000-0000-000001000000}">
      <text>
        <r>
          <rPr>
            <b/>
            <sz val="9"/>
            <color indexed="81"/>
            <rFont val="Tahoma"/>
            <family val="2"/>
          </rPr>
          <t>patty_000:</t>
        </r>
        <r>
          <rPr>
            <sz val="9"/>
            <color indexed="81"/>
            <rFont val="Tahoma"/>
            <family val="2"/>
          </rPr>
          <t xml:space="preserve">
FL, MwCoG, TX, USVI, WA
</t>
        </r>
      </text>
    </comment>
    <comment ref="H14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patty:  $175/pp includes food, meeting rental, audio visual and meeting materials.</t>
        </r>
      </text>
    </comment>
    <comment ref="M43" authorId="0" shapeId="0" xr:uid="{B4D1420B-43A3-4CC8-AE34-A4B4A8178A01}">
      <text>
        <r>
          <rPr>
            <b/>
            <sz val="9"/>
            <color indexed="81"/>
            <rFont val="Tahoma"/>
            <family val="2"/>
          </rPr>
          <t>Patty Morgan:</t>
        </r>
        <r>
          <rPr>
            <sz val="9"/>
            <color indexed="81"/>
            <rFont val="Tahoma"/>
            <family val="2"/>
          </rPr>
          <t xml:space="preserve">
Price increases in March 2019 to $50/month, with a 15% discount for paying for 2 years in advance - $50x24x.85=$1,020</t>
        </r>
      </text>
    </comment>
    <comment ref="M61" authorId="0" shapeId="0" xr:uid="{B8393EF9-CACA-4B34-9063-4BCA4CFA303C}">
      <text>
        <r>
          <rPr>
            <b/>
            <sz val="9"/>
            <color indexed="81"/>
            <rFont val="Tahoma"/>
            <family val="2"/>
          </rPr>
          <t>Patty Morgan:</t>
        </r>
        <r>
          <rPr>
            <sz val="9"/>
            <color indexed="81"/>
            <rFont val="Tahoma"/>
            <family val="2"/>
          </rPr>
          <t xml:space="preserve">
Pending a vote of the Board to approve an increase for the Administrator at the October Annual Meeting, increase of 10% will begin in January 2019.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Patty Morgan</author>
  </authors>
  <commentList>
    <comment ref="A6" authorId="0" shapeId="0" xr:uid="{3B8F3F88-A8C0-4335-9CDB-326696E95F10}">
      <text>
        <r>
          <rPr>
            <b/>
            <sz val="9"/>
            <color indexed="81"/>
            <rFont val="Tahoma"/>
            <family val="2"/>
          </rPr>
          <t>Patty Morgan:</t>
        </r>
        <r>
          <rPr>
            <sz val="9"/>
            <color indexed="81"/>
            <rFont val="Tahoma"/>
            <family val="2"/>
          </rPr>
          <t xml:space="preserve">
Delicatessan lunch - wraps &amp; sandwiches, salad, dessert, tea -  $19.95 plus tax &amp; service, $26.94/person</t>
        </r>
      </text>
    </comment>
    <comment ref="A8" authorId="0" shapeId="0" xr:uid="{788B84AC-0729-4D16-8467-30EA8601D3AB}">
      <text>
        <r>
          <rPr>
            <b/>
            <sz val="9"/>
            <color indexed="81"/>
            <rFont val="Tahoma"/>
            <family val="2"/>
          </rPr>
          <t>Patty Morgan:</t>
        </r>
        <r>
          <rPr>
            <sz val="9"/>
            <color indexed="81"/>
            <rFont val="Tahoma"/>
            <family val="2"/>
          </rPr>
          <t xml:space="preserve">
Smokehouse or Tuscan Buffet, $27 plus tax and service fee:  $36.50/person</t>
        </r>
      </text>
    </comment>
    <comment ref="A13" authorId="0" shapeId="0" xr:uid="{AFCD08B9-8E9C-4F6B-81F7-70D008C2E960}">
      <text>
        <r>
          <rPr>
            <b/>
            <sz val="9"/>
            <color indexed="81"/>
            <rFont val="Tahoma"/>
            <family val="2"/>
          </rPr>
          <t>Patty Morgan:</t>
        </r>
        <r>
          <rPr>
            <sz val="9"/>
            <color indexed="81"/>
            <rFont val="Tahoma"/>
            <family val="2"/>
          </rPr>
          <t xml:space="preserve">
Buffet with entree, salad and sides, rolls and dessert, fruit, coffee and iced tea, $26.95 plus tax and service</t>
        </r>
      </text>
    </comment>
    <comment ref="E13" authorId="0" shapeId="0" xr:uid="{AFB23E8E-860D-4FA7-9C88-D02C5787189F}">
      <text>
        <r>
          <rPr>
            <b/>
            <sz val="9"/>
            <color indexed="81"/>
            <rFont val="Tahoma"/>
            <family val="2"/>
          </rPr>
          <t>Patty Morgan:</t>
        </r>
        <r>
          <rPr>
            <sz val="9"/>
            <color indexed="81"/>
            <rFont val="Tahoma"/>
            <family val="2"/>
          </rPr>
          <t xml:space="preserve">
Assortment of wraps and sandwiches, salad and dessert, $19.95 plus tax and fees:  $26.94</t>
        </r>
      </text>
    </comment>
    <comment ref="A14" authorId="0" shapeId="0" xr:uid="{293E48BA-22A4-48AA-839B-7566A6E37578}">
      <text>
        <r>
          <rPr>
            <b/>
            <sz val="9"/>
            <color indexed="81"/>
            <rFont val="Tahoma"/>
            <family val="2"/>
          </rPr>
          <t>Patty Morgan:</t>
        </r>
        <r>
          <rPr>
            <sz val="9"/>
            <color indexed="81"/>
            <rFont val="Tahoma"/>
            <family val="2"/>
          </rPr>
          <t xml:space="preserve">
Offsite dinner venue Gordon Biersch, buffet style, price $50/pp including service and tax.</t>
        </r>
      </text>
    </comment>
    <comment ref="A19" authorId="0" shapeId="0" xr:uid="{59005DCF-28F0-422E-A7A4-80D62F86D8D0}">
      <text>
        <r>
          <rPr>
            <b/>
            <sz val="9"/>
            <color indexed="81"/>
            <rFont val="Tahoma"/>
            <family val="2"/>
          </rPr>
          <t>Patty Morgan:</t>
        </r>
        <r>
          <rPr>
            <sz val="9"/>
            <color indexed="81"/>
            <rFont val="Tahoma"/>
            <family val="2"/>
          </rPr>
          <t xml:space="preserve">
Catered from Carlyle's Catering, chicken and pot roast with sides, dessert, coffee and sodas.  Cost includes delivery.</t>
        </r>
      </text>
    </comment>
  </commentList>
</comments>
</file>

<file path=xl/sharedStrings.xml><?xml version="1.0" encoding="utf-8"?>
<sst xmlns="http://schemas.openxmlformats.org/spreadsheetml/2006/main" count="308" uniqueCount="134">
  <si>
    <t>Revenue</t>
  </si>
  <si>
    <t xml:space="preserve">Membership Dues </t>
  </si>
  <si>
    <t>Interest Income</t>
  </si>
  <si>
    <t>Other Revenue</t>
  </si>
  <si>
    <t>Total Projected Revenue</t>
  </si>
  <si>
    <t>Expenses</t>
  </si>
  <si>
    <t>Annual Meeting  (ID)</t>
  </si>
  <si>
    <t xml:space="preserve">    Room Rent</t>
  </si>
  <si>
    <t xml:space="preserve">    Food/Refreshments</t>
  </si>
  <si>
    <t xml:space="preserve">    Photocopying</t>
  </si>
  <si>
    <t xml:space="preserve">    Other (Teleconference/AV)</t>
  </si>
  <si>
    <t xml:space="preserve">   Subtotal </t>
  </si>
  <si>
    <t>Midyear Meeting (est.) (DC)</t>
  </si>
  <si>
    <t xml:space="preserve">    Food Refreshments</t>
  </si>
  <si>
    <t>Goal Team Project Requests</t>
  </si>
  <si>
    <t xml:space="preserve">   Continuing Education</t>
  </si>
  <si>
    <t xml:space="preserve">      National CPM Database</t>
  </si>
  <si>
    <t>Subtotal</t>
  </si>
  <si>
    <t>Operating Expenses (est.)</t>
  </si>
  <si>
    <t xml:space="preserve">    Tel./Toll/Fax/Conf Call</t>
  </si>
  <si>
    <t xml:space="preserve">    Copying &amp; Reproduction</t>
  </si>
  <si>
    <t xml:space="preserve">    Postage &amp; Shipping</t>
  </si>
  <si>
    <t xml:space="preserve">    Supplies</t>
  </si>
  <si>
    <t xml:space="preserve">    Misc. Gov. Fees</t>
  </si>
  <si>
    <t xml:space="preserve">    Bank Fees</t>
  </si>
  <si>
    <t xml:space="preserve">  Subtotal</t>
  </si>
  <si>
    <t xml:space="preserve">Administrator Fees &amp; Travel </t>
  </si>
  <si>
    <t xml:space="preserve">    Meeting Travel Expense</t>
  </si>
  <si>
    <t xml:space="preserve"> Subtotal</t>
  </si>
  <si>
    <t>TOTAL Estimated Expenses</t>
  </si>
  <si>
    <t>National CPM Consortium</t>
  </si>
  <si>
    <t>Total Projected Meeting Costs</t>
  </si>
  <si>
    <t xml:space="preserve">   Outgoing Chair Gift</t>
  </si>
  <si>
    <t xml:space="preserve">   Photocopies, supplies, etc.</t>
  </si>
  <si>
    <t>Other Meeting Costs</t>
  </si>
  <si>
    <t xml:space="preserve">   Wireless Microphone</t>
  </si>
  <si>
    <t>Other Hotel Charges</t>
  </si>
  <si>
    <t># Attendees</t>
  </si>
  <si>
    <t>Description</t>
  </si>
  <si>
    <t xml:space="preserve">    Flexible Payments</t>
  </si>
  <si>
    <t>Bad Debt</t>
  </si>
  <si>
    <t>Beginning Cash</t>
  </si>
  <si>
    <t>Net Revenue over Expenese</t>
  </si>
  <si>
    <t>Less Operating Reserve Fund</t>
  </si>
  <si>
    <t>Ending Cash Available for Operations</t>
  </si>
  <si>
    <t>Prepaid Dues Received by June 30</t>
  </si>
  <si>
    <t>#</t>
  </si>
  <si>
    <t xml:space="preserve">     Miscellaneous</t>
  </si>
  <si>
    <t xml:space="preserve">    Accredited </t>
  </si>
  <si>
    <t xml:space="preserve">    Active </t>
  </si>
  <si>
    <t xml:space="preserve">    Associate </t>
  </si>
  <si>
    <t xml:space="preserve">     Inactive </t>
  </si>
  <si>
    <t xml:space="preserve">Initial Accreditation </t>
  </si>
  <si>
    <t xml:space="preserve">Continuing Accreditation </t>
  </si>
  <si>
    <t xml:space="preserve">    New Website Maintenance</t>
  </si>
  <si>
    <t>TOTAL Estimated Net Revenue</t>
  </si>
  <si>
    <t>Accreditation Expense Reimburse</t>
  </si>
  <si>
    <t xml:space="preserve">    Board Liability Insurance</t>
  </si>
  <si>
    <t xml:space="preserve">    Accreditation Expense</t>
  </si>
  <si>
    <t>Months of Unrestricted Cash</t>
  </si>
  <si>
    <t>Registration Fees - AM</t>
  </si>
  <si>
    <t>Registration Fees - MYM</t>
  </si>
  <si>
    <t xml:space="preserve">   Marketing</t>
  </si>
  <si>
    <t xml:space="preserve">      Website, etc.</t>
  </si>
  <si>
    <t xml:space="preserve">    E-mail/Domain Forward Serv</t>
  </si>
  <si>
    <t xml:space="preserve">    Annual Report/Special Proj</t>
  </si>
  <si>
    <t xml:space="preserve">    AACPM/ASPA Reg Fees</t>
  </si>
  <si>
    <t xml:space="preserve">    New Survey Monkey</t>
  </si>
  <si>
    <t>Air</t>
  </si>
  <si>
    <t>Proposed Budget</t>
  </si>
  <si>
    <t>2016-2017  ProposedBudget</t>
  </si>
  <si>
    <t xml:space="preserve">    Transition/recruitment costs</t>
  </si>
  <si>
    <t xml:space="preserve">    Fees , including  transition</t>
  </si>
  <si>
    <t>2016 - 2017 Annual Budget</t>
  </si>
  <si>
    <t>2017 - 2018 Annual Budget</t>
  </si>
  <si>
    <r>
      <t xml:space="preserve">  </t>
    </r>
    <r>
      <rPr>
        <strike/>
        <sz val="10"/>
        <color theme="1"/>
        <rFont val="Arial"/>
        <family val="2"/>
      </rPr>
      <t xml:space="preserve">  New </t>
    </r>
    <r>
      <rPr>
        <sz val="10"/>
        <color theme="1"/>
        <rFont val="Arial"/>
        <family val="2"/>
      </rPr>
      <t>Website Hosting/</t>
    </r>
    <r>
      <rPr>
        <strike/>
        <sz val="10"/>
        <color theme="1"/>
        <rFont val="Arial"/>
        <family val="2"/>
      </rPr>
      <t>E-mail</t>
    </r>
  </si>
  <si>
    <t>2017-2018  ProposedBudget</t>
  </si>
  <si>
    <t>Actual (YTD Expected</t>
  </si>
  <si>
    <t>2016-2017  Proposed Budget Actual-to-Date</t>
  </si>
  <si>
    <t>Thursday Breaks</t>
  </si>
  <si>
    <t>Thursday Lunch</t>
  </si>
  <si>
    <t>Friday Breaks</t>
  </si>
  <si>
    <t>Friday Lunch</t>
  </si>
  <si>
    <t>2019 - 2020 Annual Budget</t>
  </si>
  <si>
    <t>2018-2019  ProposedBudget</t>
  </si>
  <si>
    <t>2019-2020  ProposedBudget</t>
  </si>
  <si>
    <t>AM Travel Budget</t>
  </si>
  <si>
    <t>Lodging</t>
  </si>
  <si>
    <t>M&amp;I</t>
  </si>
  <si>
    <t>Georgia 2018</t>
  </si>
  <si>
    <t>Omaha 2019</t>
  </si>
  <si>
    <t xml:space="preserve">    Other (Legal Fees, tax prep)</t>
  </si>
  <si>
    <t xml:space="preserve">    Other (legal fees, tax prep)</t>
  </si>
  <si>
    <t>Ground</t>
  </si>
  <si>
    <t xml:space="preserve">   Screen for Projector &amp; Dress Kit</t>
  </si>
  <si>
    <t>Cost Per Person</t>
  </si>
  <si>
    <t xml:space="preserve">    Domain Hosting</t>
  </si>
  <si>
    <t xml:space="preserve">    New Website Hosting</t>
  </si>
  <si>
    <t>Annual Meeting  (CO)</t>
  </si>
  <si>
    <t>Annual Meeting  (GA)</t>
  </si>
  <si>
    <t>Annual Meeting  (NE)</t>
  </si>
  <si>
    <t>Legal Fees - Reimbursement</t>
  </si>
  <si>
    <t xml:space="preserve">     Miscellaneous/Photocopying</t>
  </si>
  <si>
    <t>Website Hosting</t>
  </si>
  <si>
    <t>Other Revenue/CC Fees</t>
  </si>
  <si>
    <t>2017-2018 Proposed Budget Actual-to-Date</t>
  </si>
  <si>
    <t>NCPMC 2018 Annual Meeting Costs</t>
  </si>
  <si>
    <t>Wednesday Lunch</t>
  </si>
  <si>
    <t>Wednesday Afternoon Break</t>
  </si>
  <si>
    <t>Wednesday Dinner</t>
  </si>
  <si>
    <t>Total Wednesday</t>
  </si>
  <si>
    <t>Cost Per - Consortium</t>
  </si>
  <si>
    <t>Cost Per - Academy</t>
  </si>
  <si>
    <t>Thursday Dinner</t>
  </si>
  <si>
    <t>Total Thursday</t>
  </si>
  <si>
    <t>Total Friday</t>
  </si>
  <si>
    <t xml:space="preserve">   Miscellaneous</t>
  </si>
  <si>
    <t>Illinois, Alaska, Louisiana</t>
  </si>
  <si>
    <t>Initial: (Projected Possible)</t>
  </si>
  <si>
    <t>*2018-2019 Accreditations:</t>
  </si>
  <si>
    <t xml:space="preserve">*Initial Accreditation </t>
  </si>
  <si>
    <t xml:space="preserve">*Continuing Accreditation </t>
  </si>
  <si>
    <t>Alabama, DC, Kansas, Utah</t>
  </si>
  <si>
    <t>Paid in 2018:  MD, OK, VT</t>
  </si>
  <si>
    <t xml:space="preserve">    Fees </t>
  </si>
  <si>
    <t>Thursday Transportation</t>
  </si>
  <si>
    <t>Friday Lunch &amp; Beverage Service</t>
  </si>
  <si>
    <t>Budget NCPMC</t>
  </si>
  <si>
    <t>Budget AACPM</t>
  </si>
  <si>
    <t>2018 - 2019 Annual Budget Estimate 5/21/2018</t>
  </si>
  <si>
    <t xml:space="preserve">    Other (Transportation)</t>
  </si>
  <si>
    <t xml:space="preserve">     Miscellaneous Incl. Photocopies</t>
  </si>
  <si>
    <t>Chairman's Gift</t>
  </si>
  <si>
    <t xml:space="preserve">   Room Rental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</si>
</sst>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theme="0" tint="-0.249977111117893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trike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</cellStyleXfs>
  <cellXfs count="94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4" fontId="0" fillId="3" borderId="1" xfId="1" applyNumberFormat="1" applyFont="1" applyFill="1" applyBorder="1"/>
    <xf numFmtId="164" fontId="0" fillId="0" borderId="1" xfId="1" applyNumberFormat="1" applyFont="1" applyBorder="1"/>
    <xf numFmtId="164" fontId="8" fillId="3" borderId="1" xfId="1" applyNumberFormat="1" applyFont="1" applyFill="1" applyBorder="1"/>
    <xf numFmtId="0" fontId="3" fillId="0" borderId="0" xfId="0" applyFont="1" applyAlignment="1"/>
    <xf numFmtId="164" fontId="0" fillId="0" borderId="1" xfId="1" applyNumberFormat="1" applyFont="1" applyFill="1" applyBorder="1"/>
    <xf numFmtId="164" fontId="0" fillId="0" borderId="0" xfId="1" applyNumberFormat="1" applyFont="1"/>
    <xf numFmtId="0" fontId="5" fillId="0" borderId="0" xfId="0" applyFont="1" applyBorder="1" applyAlignment="1">
      <alignment horizontal="left" vertical="center"/>
    </xf>
    <xf numFmtId="165" fontId="0" fillId="0" borderId="0" xfId="2" applyNumberFormat="1" applyFont="1" applyBorder="1" applyAlignment="1"/>
    <xf numFmtId="0" fontId="0" fillId="0" borderId="0" xfId="0" applyBorder="1"/>
    <xf numFmtId="0" fontId="0" fillId="4" borderId="0" xfId="0" applyFill="1" applyAlignment="1"/>
    <xf numFmtId="164" fontId="0" fillId="4" borderId="2" xfId="1" applyNumberFormat="1" applyFont="1" applyFill="1" applyBorder="1" applyAlignment="1"/>
    <xf numFmtId="164" fontId="0" fillId="0" borderId="1" xfId="1" applyNumberFormat="1" applyFont="1" applyBorder="1" applyAlignment="1"/>
    <xf numFmtId="165" fontId="0" fillId="0" borderId="1" xfId="2" applyNumberFormat="1" applyFont="1" applyBorder="1" applyAlignment="1"/>
    <xf numFmtId="165" fontId="0" fillId="0" borderId="1" xfId="2" applyNumberFormat="1" applyFont="1" applyFill="1" applyBorder="1" applyAlignment="1"/>
    <xf numFmtId="165" fontId="0" fillId="0" borderId="1" xfId="0" applyNumberFormat="1" applyBorder="1"/>
    <xf numFmtId="0" fontId="0" fillId="0" borderId="0" xfId="0" applyAlignment="1"/>
    <xf numFmtId="164" fontId="0" fillId="3" borderId="1" xfId="1" applyNumberFormat="1" applyFont="1" applyFill="1" applyBorder="1" applyAlignment="1"/>
    <xf numFmtId="164" fontId="8" fillId="3" borderId="1" xfId="1" applyNumberFormat="1" applyFont="1" applyFill="1" applyBorder="1" applyAlignment="1"/>
    <xf numFmtId="165" fontId="0" fillId="0" borderId="1" xfId="0" applyNumberFormat="1" applyBorder="1" applyAlignment="1"/>
    <xf numFmtId="0" fontId="5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164" fontId="0" fillId="0" borderId="6" xfId="1" applyNumberFormat="1" applyFont="1" applyBorder="1"/>
    <xf numFmtId="164" fontId="0" fillId="0" borderId="6" xfId="1" applyNumberFormat="1" applyFont="1" applyBorder="1" applyAlignment="1"/>
    <xf numFmtId="0" fontId="5" fillId="0" borderId="7" xfId="0" applyFont="1" applyBorder="1" applyAlignment="1">
      <alignment vertical="center"/>
    </xf>
    <xf numFmtId="0" fontId="0" fillId="0" borderId="7" xfId="0" applyBorder="1"/>
    <xf numFmtId="0" fontId="0" fillId="0" borderId="7" xfId="0" applyBorder="1" applyAlignment="1"/>
    <xf numFmtId="164" fontId="0" fillId="0" borderId="1" xfId="1" applyNumberFormat="1" applyFont="1" applyFill="1" applyBorder="1" applyAlignment="1"/>
    <xf numFmtId="164" fontId="2" fillId="0" borderId="1" xfId="1" applyNumberFormat="1" applyFont="1" applyFill="1" applyBorder="1"/>
    <xf numFmtId="164" fontId="2" fillId="0" borderId="1" xfId="1" applyNumberFormat="1" applyFont="1" applyFill="1" applyBorder="1" applyAlignment="1"/>
    <xf numFmtId="0" fontId="7" fillId="0" borderId="1" xfId="0" applyFont="1" applyFill="1" applyBorder="1" applyAlignment="1">
      <alignment vertical="center"/>
    </xf>
    <xf numFmtId="164" fontId="8" fillId="0" borderId="1" xfId="1" applyNumberFormat="1" applyFont="1" applyFill="1" applyBorder="1"/>
    <xf numFmtId="164" fontId="8" fillId="0" borderId="1" xfId="1" applyNumberFormat="1" applyFont="1" applyFill="1" applyBorder="1" applyAlignment="1"/>
    <xf numFmtId="165" fontId="0" fillId="0" borderId="1" xfId="2" applyNumberFormat="1" applyFont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1" fillId="0" borderId="1" xfId="0" applyFont="1" applyBorder="1" applyAlignment="1">
      <alignment vertical="center"/>
    </xf>
    <xf numFmtId="164" fontId="10" fillId="5" borderId="0" xfId="1" applyNumberFormat="1" applyFont="1" applyFill="1" applyBorder="1" applyAlignment="1">
      <alignment horizontal="center" wrapText="1"/>
    </xf>
    <xf numFmtId="164" fontId="0" fillId="5" borderId="1" xfId="1" applyNumberFormat="1" applyFont="1" applyFill="1" applyBorder="1"/>
    <xf numFmtId="164" fontId="2" fillId="5" borderId="1" xfId="1" applyNumberFormat="1" applyFont="1" applyFill="1" applyBorder="1"/>
    <xf numFmtId="164" fontId="8" fillId="5" borderId="1" xfId="1" applyNumberFormat="1" applyFont="1" applyFill="1" applyBorder="1"/>
    <xf numFmtId="0" fontId="0" fillId="5" borderId="7" xfId="0" applyFill="1" applyBorder="1"/>
    <xf numFmtId="164" fontId="0" fillId="5" borderId="6" xfId="1" applyNumberFormat="1" applyFont="1" applyFill="1" applyBorder="1"/>
    <xf numFmtId="166" fontId="2" fillId="0" borderId="0" xfId="0" applyNumberFormat="1" applyFont="1" applyAlignment="1">
      <alignment horizontal="center"/>
    </xf>
    <xf numFmtId="166" fontId="0" fillId="0" borderId="0" xfId="1" applyNumberFormat="1" applyFont="1"/>
    <xf numFmtId="166" fontId="0" fillId="0" borderId="0" xfId="0" applyNumberFormat="1"/>
    <xf numFmtId="0" fontId="0" fillId="6" borderId="1" xfId="0" applyFill="1" applyBorder="1"/>
    <xf numFmtId="0" fontId="2" fillId="6" borderId="1" xfId="0" applyFont="1" applyFill="1" applyBorder="1"/>
    <xf numFmtId="0" fontId="0" fillId="6" borderId="1" xfId="0" applyFill="1" applyBorder="1" applyAlignment="1">
      <alignment wrapText="1"/>
    </xf>
    <xf numFmtId="166" fontId="0" fillId="0" borderId="0" xfId="0" applyNumberFormat="1" applyAlignment="1">
      <alignment horizontal="center"/>
    </xf>
    <xf numFmtId="0" fontId="2" fillId="0" borderId="0" xfId="0" applyFont="1"/>
    <xf numFmtId="0" fontId="0" fillId="0" borderId="0" xfId="0" applyFill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6" fontId="2" fillId="7" borderId="1" xfId="0" applyNumberFormat="1" applyFont="1" applyFill="1" applyBorder="1" applyAlignment="1">
      <alignment horizontal="center" wrapText="1"/>
    </xf>
    <xf numFmtId="166" fontId="0" fillId="7" borderId="1" xfId="1" applyNumberFormat="1" applyFont="1" applyFill="1" applyBorder="1"/>
    <xf numFmtId="166" fontId="2" fillId="5" borderId="1" xfId="0" applyNumberFormat="1" applyFont="1" applyFill="1" applyBorder="1" applyAlignment="1">
      <alignment horizontal="center" wrapText="1"/>
    </xf>
    <xf numFmtId="166" fontId="0" fillId="5" borderId="1" xfId="1" applyNumberFormat="1" applyFont="1" applyFill="1" applyBorder="1"/>
    <xf numFmtId="0" fontId="0" fillId="8" borderId="1" xfId="0" applyFill="1" applyBorder="1"/>
    <xf numFmtId="166" fontId="0" fillId="8" borderId="1" xfId="0" applyNumberFormat="1" applyFill="1" applyBorder="1"/>
    <xf numFmtId="164" fontId="0" fillId="8" borderId="1" xfId="1" applyNumberFormat="1" applyFont="1" applyFill="1" applyBorder="1"/>
    <xf numFmtId="166" fontId="0" fillId="8" borderId="1" xfId="1" applyNumberFormat="1" applyFont="1" applyFill="1" applyBorder="1"/>
    <xf numFmtId="166" fontId="2" fillId="7" borderId="1" xfId="1" applyNumberFormat="1" applyFont="1" applyFill="1" applyBorder="1"/>
    <xf numFmtId="166" fontId="2" fillId="5" borderId="1" xfId="1" applyNumberFormat="1" applyFont="1" applyFill="1" applyBorder="1"/>
    <xf numFmtId="166" fontId="1" fillId="7" borderId="1" xfId="1" applyNumberFormat="1" applyFont="1" applyFill="1" applyBorder="1"/>
    <xf numFmtId="164" fontId="2" fillId="5" borderId="1" xfId="1" applyNumberFormat="1" applyFont="1" applyFill="1" applyBorder="1" applyAlignment="1">
      <alignment horizontal="center"/>
    </xf>
    <xf numFmtId="166" fontId="0" fillId="5" borderId="1" xfId="0" applyNumberFormat="1" applyFill="1" applyBorder="1"/>
    <xf numFmtId="166" fontId="2" fillId="7" borderId="1" xfId="2" applyNumberFormat="1" applyFont="1" applyFill="1" applyBorder="1" applyAlignment="1">
      <alignment horizontal="center"/>
    </xf>
    <xf numFmtId="166" fontId="0" fillId="7" borderId="1" xfId="0" applyNumberFormat="1" applyFill="1" applyBorder="1"/>
    <xf numFmtId="166" fontId="0" fillId="7" borderId="1" xfId="0" applyNumberFormat="1" applyFill="1" applyBorder="1" applyAlignment="1">
      <alignment wrapText="1"/>
    </xf>
    <xf numFmtId="0" fontId="2" fillId="5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164" fontId="0" fillId="7" borderId="1" xfId="1" applyNumberFormat="1" applyFont="1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10" fillId="0" borderId="3" xfId="1" applyNumberFormat="1" applyFont="1" applyBorder="1" applyAlignment="1">
      <alignment horizontal="center" wrapText="1"/>
    </xf>
    <xf numFmtId="164" fontId="10" fillId="0" borderId="4" xfId="1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66" fontId="2" fillId="7" borderId="3" xfId="0" applyNumberFormat="1" applyFont="1" applyFill="1" applyBorder="1" applyAlignment="1">
      <alignment horizontal="center"/>
    </xf>
    <xf numFmtId="166" fontId="2" fillId="7" borderId="5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3"/>
  <sheetViews>
    <sheetView topLeftCell="E40" workbookViewId="0">
      <selection activeCell="M63" sqref="M63"/>
    </sheetView>
  </sheetViews>
  <sheetFormatPr defaultRowHeight="15" x14ac:dyDescent="0.25"/>
  <cols>
    <col min="1" max="1" width="34.42578125" bestFit="1" customWidth="1"/>
    <col min="2" max="2" width="4.42578125" bestFit="1" customWidth="1"/>
    <col min="3" max="3" width="9.7109375" bestFit="1" customWidth="1"/>
    <col min="4" max="4" width="12.5703125" bestFit="1" customWidth="1"/>
    <col min="6" max="6" width="34.42578125" customWidth="1"/>
    <col min="7" max="7" width="4.42578125" customWidth="1"/>
    <col min="8" max="8" width="9.7109375" customWidth="1"/>
    <col min="9" max="9" width="12.5703125" bestFit="1" customWidth="1"/>
    <col min="11" max="11" width="34.42578125" customWidth="1"/>
    <col min="12" max="12" width="4.42578125" customWidth="1"/>
    <col min="13" max="13" width="9.7109375" customWidth="1"/>
    <col min="15" max="15" width="34.42578125" customWidth="1"/>
    <col min="16" max="16" width="4.42578125" customWidth="1"/>
    <col min="17" max="17" width="9.7109375" customWidth="1"/>
    <col min="18" max="18" width="4.28515625" style="58" customWidth="1"/>
    <col min="19" max="19" width="15.85546875" customWidth="1"/>
  </cols>
  <sheetData>
    <row r="1" spans="1:24" ht="15.75" x14ac:dyDescent="0.25">
      <c r="A1" s="83" t="s">
        <v>30</v>
      </c>
      <c r="B1" s="83"/>
      <c r="C1" s="83"/>
      <c r="D1" s="41"/>
      <c r="E1" s="10"/>
      <c r="F1" s="83" t="s">
        <v>30</v>
      </c>
      <c r="G1" s="83"/>
      <c r="H1" s="83"/>
      <c r="I1" s="60"/>
      <c r="J1" s="10"/>
      <c r="K1" s="83" t="s">
        <v>30</v>
      </c>
      <c r="L1" s="83"/>
      <c r="M1" s="83"/>
      <c r="N1" s="10"/>
      <c r="O1" s="83" t="s">
        <v>30</v>
      </c>
      <c r="P1" s="83"/>
      <c r="Q1" s="83"/>
    </row>
    <row r="2" spans="1:24" x14ac:dyDescent="0.25">
      <c r="A2" s="84" t="s">
        <v>73</v>
      </c>
      <c r="B2" s="84"/>
      <c r="C2" s="84"/>
      <c r="D2" s="42"/>
      <c r="E2" s="22"/>
      <c r="F2" s="84" t="s">
        <v>74</v>
      </c>
      <c r="G2" s="84"/>
      <c r="H2" s="84"/>
      <c r="I2" s="61"/>
      <c r="J2" s="22"/>
      <c r="K2" s="84" t="s">
        <v>129</v>
      </c>
      <c r="L2" s="84"/>
      <c r="M2" s="84"/>
      <c r="N2" s="22"/>
      <c r="O2" s="84" t="s">
        <v>83</v>
      </c>
      <c r="P2" s="84"/>
      <c r="Q2" s="84"/>
    </row>
    <row r="3" spans="1:24" x14ac:dyDescent="0.25">
      <c r="A3" s="85"/>
      <c r="B3" s="85"/>
      <c r="C3" s="85"/>
      <c r="D3" s="43"/>
      <c r="E3" s="22"/>
      <c r="F3" s="85"/>
      <c r="G3" s="85"/>
      <c r="H3" s="85"/>
      <c r="I3" s="62"/>
      <c r="J3" s="22"/>
      <c r="K3" s="85"/>
      <c r="L3" s="85"/>
      <c r="M3" s="85"/>
      <c r="N3" s="22"/>
      <c r="O3" s="85"/>
      <c r="P3" s="85"/>
      <c r="Q3" s="85"/>
    </row>
    <row r="4" spans="1:24" x14ac:dyDescent="0.25">
      <c r="A4" s="1"/>
      <c r="B4" s="1"/>
      <c r="C4" s="1"/>
      <c r="D4" s="1"/>
      <c r="F4" s="1"/>
      <c r="G4" s="1"/>
      <c r="H4" s="1"/>
      <c r="I4" s="1"/>
      <c r="K4" s="1"/>
      <c r="L4" s="1"/>
      <c r="M4" s="1"/>
      <c r="O4" s="1"/>
      <c r="P4" s="1"/>
      <c r="Q4" s="1"/>
      <c r="S4" s="59" t="s">
        <v>119</v>
      </c>
    </row>
    <row r="5" spans="1:24" ht="26.25" x14ac:dyDescent="0.25">
      <c r="A5" s="27" t="s">
        <v>0</v>
      </c>
      <c r="B5" s="86" t="s">
        <v>69</v>
      </c>
      <c r="C5" s="87"/>
      <c r="D5" s="45" t="s">
        <v>77</v>
      </c>
      <c r="F5" s="27" t="s">
        <v>0</v>
      </c>
      <c r="G5" s="86" t="s">
        <v>69</v>
      </c>
      <c r="H5" s="87"/>
      <c r="I5" s="45" t="s">
        <v>77</v>
      </c>
      <c r="K5" s="27" t="s">
        <v>0</v>
      </c>
      <c r="L5" s="86" t="s">
        <v>69</v>
      </c>
      <c r="M5" s="87"/>
      <c r="O5" s="27" t="s">
        <v>0</v>
      </c>
      <c r="P5" s="86" t="s">
        <v>69</v>
      </c>
      <c r="Q5" s="87"/>
      <c r="S5" t="s">
        <v>122</v>
      </c>
    </row>
    <row r="6" spans="1:24" x14ac:dyDescent="0.25">
      <c r="A6" s="2" t="s">
        <v>1</v>
      </c>
      <c r="B6" s="23" t="s">
        <v>46</v>
      </c>
      <c r="C6" s="7"/>
      <c r="D6" s="46"/>
      <c r="F6" s="2" t="s">
        <v>1</v>
      </c>
      <c r="G6" s="23" t="s">
        <v>46</v>
      </c>
      <c r="H6" s="7"/>
      <c r="I6" s="46"/>
      <c r="K6" s="2" t="s">
        <v>1</v>
      </c>
      <c r="L6" s="23" t="s">
        <v>46</v>
      </c>
      <c r="M6" s="7"/>
      <c r="O6" s="2" t="s">
        <v>1</v>
      </c>
      <c r="P6" s="23" t="s">
        <v>46</v>
      </c>
      <c r="Q6" s="7"/>
      <c r="S6" t="s">
        <v>123</v>
      </c>
    </row>
    <row r="7" spans="1:24" x14ac:dyDescent="0.25">
      <c r="A7" s="3" t="s">
        <v>48</v>
      </c>
      <c r="B7" s="34">
        <v>33</v>
      </c>
      <c r="C7" s="11">
        <f t="shared" ref="C7:C10" si="0">+B7*1000</f>
        <v>33000</v>
      </c>
      <c r="D7" s="46">
        <v>32250</v>
      </c>
      <c r="F7" s="3" t="s">
        <v>48</v>
      </c>
      <c r="G7" s="34">
        <v>33</v>
      </c>
      <c r="H7" s="11">
        <f t="shared" ref="H7:H10" si="1">+G7*1000</f>
        <v>33000</v>
      </c>
      <c r="I7" s="46">
        <v>32000</v>
      </c>
      <c r="K7" s="3" t="s">
        <v>48</v>
      </c>
      <c r="L7" s="34">
        <v>36</v>
      </c>
      <c r="M7" s="11">
        <f t="shared" ref="M7:M10" si="2">+L7*1000</f>
        <v>36000</v>
      </c>
      <c r="O7" s="3" t="s">
        <v>48</v>
      </c>
      <c r="P7" s="34">
        <v>38</v>
      </c>
      <c r="Q7" s="11">
        <f t="shared" ref="Q7:Q10" si="3">+P7*1000</f>
        <v>38000</v>
      </c>
    </row>
    <row r="8" spans="1:24" x14ac:dyDescent="0.25">
      <c r="A8" s="3" t="s">
        <v>49</v>
      </c>
      <c r="B8" s="34">
        <v>2</v>
      </c>
      <c r="C8" s="11">
        <f t="shared" si="0"/>
        <v>2000</v>
      </c>
      <c r="D8" s="46">
        <v>3000</v>
      </c>
      <c r="F8" s="3" t="s">
        <v>49</v>
      </c>
      <c r="G8" s="34">
        <v>4</v>
      </c>
      <c r="H8" s="11">
        <f t="shared" si="1"/>
        <v>4000</v>
      </c>
      <c r="I8" s="46">
        <v>3000</v>
      </c>
      <c r="K8" s="3" t="s">
        <v>49</v>
      </c>
      <c r="L8" s="34">
        <v>1</v>
      </c>
      <c r="M8" s="11">
        <v>1000</v>
      </c>
      <c r="O8" s="3" t="s">
        <v>49</v>
      </c>
      <c r="P8" s="34">
        <v>1</v>
      </c>
      <c r="Q8" s="11">
        <f t="shared" si="3"/>
        <v>1000</v>
      </c>
      <c r="S8" t="s">
        <v>118</v>
      </c>
    </row>
    <row r="9" spans="1:24" x14ac:dyDescent="0.25">
      <c r="A9" s="3" t="s">
        <v>50</v>
      </c>
      <c r="B9" s="34">
        <v>4</v>
      </c>
      <c r="C9" s="11">
        <f t="shared" si="0"/>
        <v>4000</v>
      </c>
      <c r="D9" s="46">
        <v>4250</v>
      </c>
      <c r="F9" s="3" t="s">
        <v>50</v>
      </c>
      <c r="G9" s="34">
        <v>3</v>
      </c>
      <c r="H9" s="11">
        <f t="shared" si="1"/>
        <v>3000</v>
      </c>
      <c r="I9" s="46">
        <v>2000</v>
      </c>
      <c r="K9" s="3" t="s">
        <v>50</v>
      </c>
      <c r="L9" s="34">
        <v>2</v>
      </c>
      <c r="M9" s="11">
        <f t="shared" si="2"/>
        <v>2000</v>
      </c>
      <c r="O9" s="3" t="s">
        <v>50</v>
      </c>
      <c r="P9" s="34">
        <v>1</v>
      </c>
      <c r="Q9" s="11">
        <f t="shared" si="3"/>
        <v>1000</v>
      </c>
      <c r="S9" t="s">
        <v>117</v>
      </c>
    </row>
    <row r="10" spans="1:24" x14ac:dyDescent="0.25">
      <c r="A10" s="3" t="s">
        <v>51</v>
      </c>
      <c r="B10" s="34">
        <v>2</v>
      </c>
      <c r="C10" s="11">
        <f t="shared" si="0"/>
        <v>2000</v>
      </c>
      <c r="D10" s="46">
        <v>2125</v>
      </c>
      <c r="F10" s="3" t="s">
        <v>51</v>
      </c>
      <c r="G10" s="34">
        <v>1</v>
      </c>
      <c r="H10" s="11">
        <f t="shared" si="1"/>
        <v>1000</v>
      </c>
      <c r="I10" s="46">
        <v>0</v>
      </c>
      <c r="K10" s="3" t="s">
        <v>51</v>
      </c>
      <c r="L10" s="34"/>
      <c r="M10" s="11">
        <f t="shared" si="2"/>
        <v>0</v>
      </c>
      <c r="O10" s="3" t="s">
        <v>51</v>
      </c>
      <c r="P10" s="34"/>
      <c r="Q10" s="11">
        <f t="shared" si="3"/>
        <v>0</v>
      </c>
    </row>
    <row r="11" spans="1:24" x14ac:dyDescent="0.25">
      <c r="A11" s="3" t="s">
        <v>39</v>
      </c>
      <c r="B11" s="34"/>
      <c r="C11" s="11">
        <v>625</v>
      </c>
      <c r="D11" s="46">
        <v>0</v>
      </c>
      <c r="F11" s="3" t="s">
        <v>39</v>
      </c>
      <c r="G11" s="34"/>
      <c r="H11" s="11"/>
      <c r="I11" s="46">
        <v>0</v>
      </c>
      <c r="K11" s="3" t="s">
        <v>39</v>
      </c>
      <c r="L11" s="34"/>
      <c r="M11" s="11"/>
      <c r="O11" s="3" t="s">
        <v>39</v>
      </c>
      <c r="P11" s="34"/>
      <c r="Q11" s="11"/>
      <c r="S11" s="84" t="s">
        <v>86</v>
      </c>
      <c r="T11" s="84"/>
      <c r="U11" s="84"/>
      <c r="V11" s="84"/>
      <c r="W11" s="61"/>
      <c r="X11" s="61"/>
    </row>
    <row r="12" spans="1:24" x14ac:dyDescent="0.25">
      <c r="A12" s="3" t="s">
        <v>52</v>
      </c>
      <c r="B12" s="34">
        <v>2</v>
      </c>
      <c r="C12" s="11">
        <f t="shared" ref="C12:C13" si="4">+B12*1000</f>
        <v>2000</v>
      </c>
      <c r="D12" s="46">
        <v>1000</v>
      </c>
      <c r="F12" s="3" t="s">
        <v>52</v>
      </c>
      <c r="G12" s="34">
        <v>2</v>
      </c>
      <c r="H12" s="11">
        <v>2400</v>
      </c>
      <c r="I12" s="46">
        <v>3600</v>
      </c>
      <c r="K12" s="3" t="s">
        <v>120</v>
      </c>
      <c r="L12" s="34">
        <v>2</v>
      </c>
      <c r="M12" s="11">
        <v>2400</v>
      </c>
      <c r="O12" s="3" t="s">
        <v>52</v>
      </c>
      <c r="P12" s="34">
        <v>2</v>
      </c>
      <c r="Q12" s="11">
        <v>2400</v>
      </c>
      <c r="W12" s="84"/>
      <c r="X12" s="84"/>
    </row>
    <row r="13" spans="1:24" x14ac:dyDescent="0.25">
      <c r="A13" s="3" t="s">
        <v>53</v>
      </c>
      <c r="B13" s="34">
        <v>4</v>
      </c>
      <c r="C13" s="11">
        <f t="shared" si="4"/>
        <v>4000</v>
      </c>
      <c r="D13" s="46">
        <v>5000</v>
      </c>
      <c r="F13" s="3" t="s">
        <v>53</v>
      </c>
      <c r="G13" s="34">
        <v>5</v>
      </c>
      <c r="H13" s="11">
        <v>6000</v>
      </c>
      <c r="I13" s="46">
        <v>8400</v>
      </c>
      <c r="K13" s="3" t="s">
        <v>121</v>
      </c>
      <c r="L13" s="34">
        <v>4</v>
      </c>
      <c r="M13" s="11">
        <v>4800</v>
      </c>
      <c r="O13" s="3" t="s">
        <v>53</v>
      </c>
      <c r="P13" s="34">
        <v>5</v>
      </c>
      <c r="Q13" s="11">
        <v>6000</v>
      </c>
      <c r="S13" s="61"/>
      <c r="T13" s="61" t="s">
        <v>68</v>
      </c>
      <c r="U13" s="61" t="s">
        <v>87</v>
      </c>
      <c r="V13" s="61" t="s">
        <v>88</v>
      </c>
      <c r="W13" s="61" t="s">
        <v>93</v>
      </c>
      <c r="X13" s="61"/>
    </row>
    <row r="14" spans="1:24" x14ac:dyDescent="0.25">
      <c r="A14" s="3" t="s">
        <v>60</v>
      </c>
      <c r="B14" s="34"/>
      <c r="C14" s="11">
        <v>3500</v>
      </c>
      <c r="D14" s="46">
        <v>12655</v>
      </c>
      <c r="F14" s="3" t="s">
        <v>60</v>
      </c>
      <c r="G14" s="34"/>
      <c r="H14" s="11">
        <v>9450</v>
      </c>
      <c r="I14" s="46">
        <v>9109</v>
      </c>
      <c r="K14" s="3" t="s">
        <v>60</v>
      </c>
      <c r="L14" s="34">
        <v>58</v>
      </c>
      <c r="M14" s="11">
        <v>15660</v>
      </c>
      <c r="O14" s="3" t="s">
        <v>60</v>
      </c>
      <c r="P14" s="34"/>
      <c r="Q14" s="11">
        <v>10500</v>
      </c>
      <c r="S14" s="61" t="s">
        <v>89</v>
      </c>
      <c r="T14" s="57">
        <v>1200</v>
      </c>
      <c r="U14" s="57">
        <v>600</v>
      </c>
      <c r="V14" s="57">
        <v>150</v>
      </c>
      <c r="W14" s="57">
        <v>50</v>
      </c>
      <c r="X14" s="57">
        <f>SUM(T14:W14)</f>
        <v>2000</v>
      </c>
    </row>
    <row r="15" spans="1:24" x14ac:dyDescent="0.25">
      <c r="A15" s="3" t="s">
        <v>61</v>
      </c>
      <c r="B15" s="34"/>
      <c r="C15" s="11">
        <v>3000</v>
      </c>
      <c r="D15" s="46">
        <v>0</v>
      </c>
      <c r="F15" s="3" t="s">
        <v>101</v>
      </c>
      <c r="G15" s="34"/>
      <c r="H15" s="11">
        <v>1000</v>
      </c>
      <c r="I15" s="46">
        <v>3953</v>
      </c>
      <c r="K15" s="3" t="s">
        <v>101</v>
      </c>
      <c r="L15" s="34"/>
      <c r="M15" s="11">
        <v>0</v>
      </c>
      <c r="O15" s="3" t="s">
        <v>101</v>
      </c>
      <c r="P15" s="34"/>
      <c r="Q15" s="11"/>
      <c r="S15" s="61"/>
      <c r="T15" s="57"/>
      <c r="U15" s="57"/>
      <c r="V15" s="57"/>
      <c r="W15" s="57"/>
      <c r="X15" s="61"/>
    </row>
    <row r="16" spans="1:24" x14ac:dyDescent="0.25">
      <c r="A16" s="3" t="s">
        <v>2</v>
      </c>
      <c r="B16" s="34"/>
      <c r="C16" s="11">
        <v>25</v>
      </c>
      <c r="D16" s="46">
        <v>12</v>
      </c>
      <c r="F16" s="3" t="s">
        <v>2</v>
      </c>
      <c r="G16" s="34"/>
      <c r="H16" s="11">
        <v>25</v>
      </c>
      <c r="I16" s="46">
        <v>12</v>
      </c>
      <c r="K16" s="3" t="s">
        <v>2</v>
      </c>
      <c r="L16" s="34"/>
      <c r="M16" s="11">
        <v>25</v>
      </c>
      <c r="O16" s="3" t="s">
        <v>2</v>
      </c>
      <c r="P16" s="34"/>
      <c r="Q16" s="11">
        <v>25</v>
      </c>
      <c r="S16" s="61" t="s">
        <v>90</v>
      </c>
      <c r="T16" s="57">
        <v>1000</v>
      </c>
      <c r="U16" s="57">
        <v>600</v>
      </c>
      <c r="V16" s="57">
        <v>150</v>
      </c>
      <c r="W16" s="57">
        <v>75</v>
      </c>
      <c r="X16" s="57">
        <f>SUM(T16:W16)</f>
        <v>1825</v>
      </c>
    </row>
    <row r="17" spans="1:24" x14ac:dyDescent="0.25">
      <c r="A17" s="3" t="s">
        <v>56</v>
      </c>
      <c r="B17" s="34"/>
      <c r="C17" s="11"/>
      <c r="D17" s="46">
        <v>297</v>
      </c>
      <c r="F17" s="3" t="s">
        <v>56</v>
      </c>
      <c r="G17" s="34"/>
      <c r="H17" s="11"/>
      <c r="I17" s="46">
        <v>936</v>
      </c>
      <c r="K17" s="3" t="s">
        <v>56</v>
      </c>
      <c r="L17" s="34"/>
      <c r="M17" s="11"/>
      <c r="O17" s="3" t="s">
        <v>56</v>
      </c>
      <c r="P17" s="34"/>
      <c r="Q17" s="11"/>
      <c r="W17" s="57"/>
      <c r="X17" s="61"/>
    </row>
    <row r="18" spans="1:24" x14ac:dyDescent="0.25">
      <c r="A18" s="3" t="s">
        <v>3</v>
      </c>
      <c r="B18" s="34"/>
      <c r="C18" s="11"/>
      <c r="D18" s="46"/>
      <c r="F18" s="3" t="s">
        <v>104</v>
      </c>
      <c r="G18" s="34"/>
      <c r="H18" s="11"/>
      <c r="I18" s="46">
        <v>261</v>
      </c>
      <c r="K18" s="3" t="s">
        <v>3</v>
      </c>
      <c r="L18" s="34"/>
      <c r="M18" s="11"/>
      <c r="O18" s="3" t="s">
        <v>3</v>
      </c>
      <c r="P18" s="34"/>
      <c r="Q18" s="11"/>
      <c r="W18" s="57"/>
      <c r="X18" s="57"/>
    </row>
    <row r="19" spans="1:24" x14ac:dyDescent="0.25">
      <c r="A19" s="4" t="s">
        <v>4</v>
      </c>
      <c r="B19" s="36"/>
      <c r="C19" s="35">
        <f>SUM(C7:C18)</f>
        <v>54150</v>
      </c>
      <c r="D19" s="47">
        <f>SUM(D7:D18)</f>
        <v>60589</v>
      </c>
      <c r="F19" s="4" t="s">
        <v>4</v>
      </c>
      <c r="G19" s="36"/>
      <c r="H19" s="35">
        <f>SUM(H7:H18)</f>
        <v>59875</v>
      </c>
      <c r="I19" s="47">
        <f>SUM(I7:I18)</f>
        <v>63271</v>
      </c>
      <c r="K19" s="4" t="s">
        <v>4</v>
      </c>
      <c r="L19" s="36"/>
      <c r="M19" s="35">
        <f>SUM(M7:M18)</f>
        <v>61885</v>
      </c>
      <c r="O19" s="4" t="s">
        <v>4</v>
      </c>
      <c r="P19" s="36"/>
      <c r="Q19" s="35">
        <f>SUM(Q7:Q18)</f>
        <v>58925</v>
      </c>
    </row>
    <row r="20" spans="1:24" x14ac:dyDescent="0.25">
      <c r="A20" s="3"/>
      <c r="B20" s="18"/>
      <c r="C20" s="8"/>
      <c r="D20" s="46"/>
      <c r="F20" s="3"/>
      <c r="G20" s="18"/>
      <c r="H20" s="8"/>
      <c r="I20" s="46"/>
      <c r="K20" s="3"/>
      <c r="L20" s="18"/>
      <c r="M20" s="8"/>
      <c r="O20" s="3"/>
      <c r="P20" s="18"/>
      <c r="Q20" s="8"/>
    </row>
    <row r="21" spans="1:24" x14ac:dyDescent="0.25">
      <c r="A21" s="1" t="s">
        <v>5</v>
      </c>
      <c r="B21" s="18"/>
      <c r="C21" s="8"/>
      <c r="D21" s="46"/>
      <c r="F21" s="1" t="s">
        <v>5</v>
      </c>
      <c r="G21" s="18"/>
      <c r="H21" s="8"/>
      <c r="I21" s="46"/>
      <c r="K21" s="1" t="s">
        <v>5</v>
      </c>
      <c r="L21" s="18"/>
      <c r="M21" s="8"/>
      <c r="O21" s="1" t="s">
        <v>5</v>
      </c>
      <c r="P21" s="18"/>
      <c r="Q21" s="8"/>
    </row>
    <row r="22" spans="1:24" x14ac:dyDescent="0.25">
      <c r="A22" s="2" t="s">
        <v>6</v>
      </c>
      <c r="B22" s="23"/>
      <c r="C22" s="7"/>
      <c r="D22" s="46"/>
      <c r="F22" s="2" t="s">
        <v>98</v>
      </c>
      <c r="G22" s="23"/>
      <c r="H22" s="7"/>
      <c r="I22" s="46"/>
      <c r="K22" s="2" t="s">
        <v>99</v>
      </c>
      <c r="L22" s="23"/>
      <c r="M22" s="7"/>
      <c r="O22" s="2" t="s">
        <v>100</v>
      </c>
      <c r="P22" s="23"/>
      <c r="Q22" s="7"/>
    </row>
    <row r="23" spans="1:24" x14ac:dyDescent="0.25">
      <c r="A23" s="3" t="s">
        <v>7</v>
      </c>
      <c r="B23" s="18"/>
      <c r="C23" s="8"/>
      <c r="D23" s="46">
        <v>2766.15</v>
      </c>
      <c r="F23" s="3" t="s">
        <v>7</v>
      </c>
      <c r="G23" s="18"/>
      <c r="H23" s="8">
        <v>100</v>
      </c>
      <c r="I23" s="46">
        <v>0</v>
      </c>
      <c r="K23" s="3" t="s">
        <v>7</v>
      </c>
      <c r="L23" s="18"/>
      <c r="M23" s="8">
        <v>600</v>
      </c>
      <c r="O23" s="3" t="s">
        <v>7</v>
      </c>
      <c r="P23" s="18"/>
      <c r="Q23" s="8">
        <v>0</v>
      </c>
    </row>
    <row r="24" spans="1:24" x14ac:dyDescent="0.25">
      <c r="A24" s="3" t="s">
        <v>8</v>
      </c>
      <c r="B24" s="18"/>
      <c r="C24" s="8">
        <v>2500</v>
      </c>
      <c r="D24" s="46">
        <v>6204.77</v>
      </c>
      <c r="F24" s="3" t="s">
        <v>8</v>
      </c>
      <c r="G24" s="18"/>
      <c r="H24" s="8">
        <v>7064</v>
      </c>
      <c r="I24" s="46">
        <v>7786</v>
      </c>
      <c r="K24" s="3" t="s">
        <v>8</v>
      </c>
      <c r="L24" s="18"/>
      <c r="M24" s="8">
        <v>11936</v>
      </c>
      <c r="O24" s="3" t="s">
        <v>8</v>
      </c>
      <c r="P24" s="18"/>
      <c r="Q24" s="8">
        <v>8700</v>
      </c>
    </row>
    <row r="25" spans="1:24" x14ac:dyDescent="0.25">
      <c r="A25" s="3" t="s">
        <v>47</v>
      </c>
      <c r="B25" s="18"/>
      <c r="C25" s="8">
        <v>200</v>
      </c>
      <c r="D25" s="46">
        <v>635</v>
      </c>
      <c r="F25" s="3" t="s">
        <v>102</v>
      </c>
      <c r="G25" s="18"/>
      <c r="H25" s="8">
        <v>1000</v>
      </c>
      <c r="I25" s="46">
        <v>1641</v>
      </c>
      <c r="K25" s="3" t="s">
        <v>131</v>
      </c>
      <c r="L25" s="18"/>
      <c r="M25" s="8">
        <v>1500</v>
      </c>
      <c r="O25" s="3" t="s">
        <v>47</v>
      </c>
      <c r="P25" s="18"/>
      <c r="Q25" s="8">
        <v>1800</v>
      </c>
    </row>
    <row r="26" spans="1:24" x14ac:dyDescent="0.25">
      <c r="A26" s="3" t="s">
        <v>10</v>
      </c>
      <c r="B26" s="18"/>
      <c r="C26" s="8">
        <v>800</v>
      </c>
      <c r="D26" s="46">
        <v>3205.85</v>
      </c>
      <c r="F26" s="3" t="s">
        <v>10</v>
      </c>
      <c r="G26" s="18"/>
      <c r="H26" s="8">
        <v>1286</v>
      </c>
      <c r="I26" s="46">
        <v>875</v>
      </c>
      <c r="K26" s="3" t="s">
        <v>130</v>
      </c>
      <c r="L26" s="18"/>
      <c r="M26" s="8">
        <v>1420</v>
      </c>
      <c r="O26" s="3" t="s">
        <v>10</v>
      </c>
      <c r="P26" s="18"/>
      <c r="Q26" s="8"/>
    </row>
    <row r="27" spans="1:24" x14ac:dyDescent="0.25">
      <c r="A27" s="3" t="s">
        <v>11</v>
      </c>
      <c r="B27" s="18"/>
      <c r="C27" s="8">
        <f>SUM(C23:C26)</f>
        <v>3500</v>
      </c>
      <c r="D27" s="46">
        <f>SUM(D23:D26)</f>
        <v>12811.77</v>
      </c>
      <c r="F27" s="3" t="s">
        <v>11</v>
      </c>
      <c r="G27" s="18"/>
      <c r="H27" s="8">
        <f>SUM(H23:H26)</f>
        <v>9450</v>
      </c>
      <c r="I27" s="46">
        <f>SUM(I23:I26)</f>
        <v>10302</v>
      </c>
      <c r="K27" s="3" t="s">
        <v>11</v>
      </c>
      <c r="L27" s="18"/>
      <c r="M27" s="8">
        <f>SUM(M23:M26)</f>
        <v>15456</v>
      </c>
      <c r="O27" s="3" t="s">
        <v>11</v>
      </c>
      <c r="P27" s="18"/>
      <c r="Q27" s="8">
        <f>SUM(Q23:Q26)</f>
        <v>10500</v>
      </c>
    </row>
    <row r="28" spans="1:24" x14ac:dyDescent="0.25">
      <c r="A28" s="2" t="s">
        <v>12</v>
      </c>
      <c r="B28" s="23"/>
      <c r="C28" s="7"/>
      <c r="D28" s="46"/>
      <c r="F28" s="3"/>
      <c r="G28" s="18"/>
      <c r="H28" s="8"/>
      <c r="I28" s="46"/>
      <c r="K28" s="3"/>
      <c r="L28" s="18"/>
      <c r="M28" s="8"/>
      <c r="O28" s="3"/>
      <c r="P28" s="18"/>
      <c r="Q28" s="8"/>
    </row>
    <row r="29" spans="1:24" x14ac:dyDescent="0.25">
      <c r="A29" s="3" t="s">
        <v>7</v>
      </c>
      <c r="B29" s="18"/>
      <c r="C29" s="8">
        <v>0</v>
      </c>
      <c r="D29" s="46">
        <v>0</v>
      </c>
      <c r="F29" s="3"/>
      <c r="G29" s="18"/>
      <c r="H29" s="8"/>
      <c r="I29" s="46"/>
      <c r="K29" s="3" t="s">
        <v>132</v>
      </c>
      <c r="L29" s="18"/>
      <c r="M29" s="8">
        <v>150</v>
      </c>
      <c r="O29" s="3"/>
      <c r="P29" s="18"/>
      <c r="Q29" s="8"/>
    </row>
    <row r="30" spans="1:24" x14ac:dyDescent="0.25">
      <c r="A30" s="3" t="s">
        <v>13</v>
      </c>
      <c r="B30" s="18"/>
      <c r="C30" s="8">
        <v>2100</v>
      </c>
      <c r="D30" s="46">
        <v>0</v>
      </c>
      <c r="F30" s="3"/>
      <c r="G30" s="18"/>
      <c r="H30" s="8"/>
      <c r="I30" s="46"/>
      <c r="K30" s="3"/>
      <c r="L30" s="18"/>
      <c r="M30" s="8"/>
      <c r="O30" s="3"/>
      <c r="P30" s="18"/>
      <c r="Q30" s="8"/>
    </row>
    <row r="31" spans="1:24" x14ac:dyDescent="0.25">
      <c r="A31" s="3" t="s">
        <v>9</v>
      </c>
      <c r="B31" s="18"/>
      <c r="C31" s="8">
        <v>150</v>
      </c>
      <c r="D31" s="46">
        <v>0</v>
      </c>
      <c r="F31" s="3"/>
      <c r="G31" s="18"/>
      <c r="H31" s="8"/>
      <c r="I31" s="46"/>
      <c r="K31" s="3"/>
      <c r="L31" s="18"/>
      <c r="M31" s="8"/>
      <c r="O31" s="3"/>
      <c r="P31" s="18"/>
      <c r="Q31" s="8"/>
    </row>
    <row r="32" spans="1:24" x14ac:dyDescent="0.25">
      <c r="A32" s="3" t="s">
        <v>10</v>
      </c>
      <c r="B32" s="18"/>
      <c r="C32" s="8">
        <v>750</v>
      </c>
      <c r="D32" s="46">
        <v>0</v>
      </c>
      <c r="F32" s="3"/>
      <c r="G32" s="18"/>
      <c r="H32" s="8"/>
      <c r="I32" s="46"/>
      <c r="K32" s="3"/>
      <c r="L32" s="18"/>
      <c r="M32" s="8"/>
      <c r="O32" s="3"/>
      <c r="P32" s="18"/>
      <c r="Q32" s="8"/>
    </row>
    <row r="33" spans="1:17" x14ac:dyDescent="0.25">
      <c r="A33" s="3" t="s">
        <v>11</v>
      </c>
      <c r="B33" s="18"/>
      <c r="C33" s="8">
        <f>SUM(C29:C32)</f>
        <v>3000</v>
      </c>
      <c r="D33" s="46">
        <v>0</v>
      </c>
      <c r="F33" s="3"/>
      <c r="G33" s="18"/>
      <c r="H33" s="8"/>
      <c r="I33" s="46"/>
      <c r="K33" s="3"/>
      <c r="L33" s="18"/>
      <c r="M33" s="8"/>
      <c r="O33" s="3"/>
      <c r="P33" s="18"/>
      <c r="Q33" s="8"/>
    </row>
    <row r="34" spans="1:17" x14ac:dyDescent="0.25">
      <c r="A34" s="5" t="s">
        <v>14</v>
      </c>
      <c r="B34" s="24"/>
      <c r="C34" s="9"/>
      <c r="D34" s="48"/>
      <c r="F34" s="5" t="s">
        <v>14</v>
      </c>
      <c r="G34" s="24"/>
      <c r="H34" s="9"/>
      <c r="I34" s="48"/>
      <c r="K34" s="5" t="s">
        <v>14</v>
      </c>
      <c r="L34" s="24"/>
      <c r="M34" s="9"/>
      <c r="O34" s="5" t="s">
        <v>14</v>
      </c>
      <c r="P34" s="24"/>
      <c r="Q34" s="9"/>
    </row>
    <row r="35" spans="1:17" x14ac:dyDescent="0.25">
      <c r="A35" s="37" t="s">
        <v>62</v>
      </c>
      <c r="B35" s="39"/>
      <c r="C35" s="38"/>
      <c r="D35" s="48"/>
      <c r="F35" s="37" t="s">
        <v>62</v>
      </c>
      <c r="G35" s="39"/>
      <c r="H35" s="38"/>
      <c r="I35" s="48"/>
      <c r="K35" s="37" t="s">
        <v>62</v>
      </c>
      <c r="L35" s="39"/>
      <c r="M35" s="38"/>
      <c r="O35" s="37" t="s">
        <v>62</v>
      </c>
      <c r="P35" s="39"/>
      <c r="Q35" s="38"/>
    </row>
    <row r="36" spans="1:17" x14ac:dyDescent="0.25">
      <c r="A36" s="3" t="s">
        <v>63</v>
      </c>
      <c r="B36" s="18"/>
      <c r="C36" s="8"/>
      <c r="D36" s="46"/>
      <c r="F36" s="3" t="s">
        <v>63</v>
      </c>
      <c r="G36" s="18"/>
      <c r="H36" s="8"/>
      <c r="I36" s="46"/>
      <c r="K36" s="3" t="s">
        <v>63</v>
      </c>
      <c r="L36" s="18"/>
      <c r="M36" s="8"/>
      <c r="O36" s="3" t="s">
        <v>63</v>
      </c>
      <c r="P36" s="18"/>
      <c r="Q36" s="8"/>
    </row>
    <row r="37" spans="1:17" x14ac:dyDescent="0.25">
      <c r="A37" s="3" t="s">
        <v>15</v>
      </c>
      <c r="B37" s="18"/>
      <c r="C37" s="8"/>
      <c r="D37" s="46"/>
      <c r="F37" s="3" t="s">
        <v>15</v>
      </c>
      <c r="G37" s="18"/>
      <c r="H37" s="8"/>
      <c r="I37" s="46"/>
      <c r="K37" s="3" t="s">
        <v>15</v>
      </c>
      <c r="L37" s="18"/>
      <c r="M37" s="8"/>
      <c r="O37" s="3" t="s">
        <v>15</v>
      </c>
      <c r="P37" s="18"/>
      <c r="Q37" s="8"/>
    </row>
    <row r="38" spans="1:17" x14ac:dyDescent="0.25">
      <c r="A38" s="3" t="s">
        <v>16</v>
      </c>
      <c r="B38" s="18"/>
      <c r="C38" s="11">
        <v>2500</v>
      </c>
      <c r="D38" s="46">
        <v>0</v>
      </c>
      <c r="F38" s="3" t="s">
        <v>16</v>
      </c>
      <c r="G38" s="18"/>
      <c r="H38" s="11"/>
      <c r="I38" s="46">
        <v>0</v>
      </c>
      <c r="K38" s="3" t="s">
        <v>16</v>
      </c>
      <c r="L38" s="18"/>
      <c r="M38" s="11"/>
      <c r="O38" s="3" t="s">
        <v>16</v>
      </c>
      <c r="P38" s="18"/>
      <c r="Q38" s="11"/>
    </row>
    <row r="39" spans="1:17" x14ac:dyDescent="0.25">
      <c r="A39" s="3" t="s">
        <v>17</v>
      </c>
      <c r="B39" s="18"/>
      <c r="C39" s="8">
        <f>SUM(C36:C38)</f>
        <v>2500</v>
      </c>
      <c r="D39" s="46">
        <f>SUM(D36:D38)</f>
        <v>0</v>
      </c>
      <c r="F39" s="3" t="s">
        <v>17</v>
      </c>
      <c r="G39" s="18"/>
      <c r="H39" s="8">
        <f>SUM(H36:H38)</f>
        <v>0</v>
      </c>
      <c r="I39" s="46">
        <f>SUM(I36:I38)</f>
        <v>0</v>
      </c>
      <c r="K39" s="3" t="s">
        <v>17</v>
      </c>
      <c r="L39" s="18"/>
      <c r="M39" s="8">
        <f>SUM(M36:M38)</f>
        <v>0</v>
      </c>
      <c r="O39" s="3" t="s">
        <v>17</v>
      </c>
      <c r="P39" s="18"/>
      <c r="Q39" s="8">
        <f>SUM(Q36:Q38)</f>
        <v>0</v>
      </c>
    </row>
    <row r="40" spans="1:17" x14ac:dyDescent="0.25">
      <c r="A40" s="2" t="s">
        <v>18</v>
      </c>
      <c r="B40" s="23"/>
      <c r="C40" s="7"/>
      <c r="D40" s="46"/>
      <c r="F40" s="2" t="s">
        <v>18</v>
      </c>
      <c r="G40" s="23"/>
      <c r="H40" s="7"/>
      <c r="I40" s="46"/>
      <c r="K40" s="2" t="s">
        <v>18</v>
      </c>
      <c r="L40" s="23"/>
      <c r="M40" s="7"/>
      <c r="O40" s="2" t="s">
        <v>18</v>
      </c>
      <c r="P40" s="23"/>
      <c r="Q40" s="7"/>
    </row>
    <row r="41" spans="1:17" x14ac:dyDescent="0.25">
      <c r="A41" s="3" t="s">
        <v>19</v>
      </c>
      <c r="B41" s="18"/>
      <c r="C41" s="8">
        <v>120</v>
      </c>
      <c r="D41" s="46">
        <v>40</v>
      </c>
      <c r="F41" s="3" t="s">
        <v>19</v>
      </c>
      <c r="G41" s="18"/>
      <c r="H41" s="8"/>
      <c r="I41" s="46">
        <v>0</v>
      </c>
      <c r="K41" s="3" t="s">
        <v>19</v>
      </c>
      <c r="L41" s="18"/>
      <c r="M41" s="8"/>
      <c r="O41" s="3" t="s">
        <v>19</v>
      </c>
      <c r="P41" s="18"/>
      <c r="Q41" s="8"/>
    </row>
    <row r="42" spans="1:17" x14ac:dyDescent="0.25">
      <c r="A42" s="3" t="s">
        <v>96</v>
      </c>
      <c r="B42" s="18"/>
      <c r="C42" s="8"/>
      <c r="D42" s="46">
        <v>65</v>
      </c>
      <c r="F42" s="3" t="s">
        <v>64</v>
      </c>
      <c r="G42" s="18"/>
      <c r="H42" s="8">
        <v>65</v>
      </c>
      <c r="I42" s="46">
        <v>0</v>
      </c>
      <c r="K42" s="3" t="s">
        <v>64</v>
      </c>
      <c r="L42" s="18"/>
      <c r="M42" s="8"/>
      <c r="O42" s="3" t="s">
        <v>64</v>
      </c>
      <c r="P42" s="18"/>
      <c r="Q42" s="8"/>
    </row>
    <row r="43" spans="1:17" x14ac:dyDescent="0.25">
      <c r="A43" s="3" t="s">
        <v>97</v>
      </c>
      <c r="B43" s="18"/>
      <c r="C43" s="8">
        <v>500</v>
      </c>
      <c r="D43" s="46">
        <v>432</v>
      </c>
      <c r="F43" s="3" t="s">
        <v>103</v>
      </c>
      <c r="G43" s="18"/>
      <c r="H43" s="8">
        <v>480</v>
      </c>
      <c r="I43" s="46">
        <v>432</v>
      </c>
      <c r="K43" s="3" t="s">
        <v>75</v>
      </c>
      <c r="L43" s="18"/>
      <c r="M43" s="8">
        <v>1020</v>
      </c>
      <c r="O43" s="3" t="s">
        <v>75</v>
      </c>
      <c r="P43" s="18"/>
      <c r="Q43" s="8">
        <v>0</v>
      </c>
    </row>
    <row r="44" spans="1:17" x14ac:dyDescent="0.25">
      <c r="A44" s="3" t="s">
        <v>54</v>
      </c>
      <c r="B44" s="18"/>
      <c r="C44" s="11">
        <v>1000</v>
      </c>
      <c r="D44" s="46">
        <v>0</v>
      </c>
      <c r="F44" s="3" t="s">
        <v>54</v>
      </c>
      <c r="G44" s="18"/>
      <c r="H44" s="11">
        <v>0</v>
      </c>
      <c r="I44" s="46">
        <v>0</v>
      </c>
      <c r="K44" s="3" t="s">
        <v>54</v>
      </c>
      <c r="L44" s="18"/>
      <c r="M44" s="11">
        <v>0</v>
      </c>
      <c r="O44" s="3" t="s">
        <v>54</v>
      </c>
      <c r="P44" s="18"/>
      <c r="Q44" s="11">
        <v>0</v>
      </c>
    </row>
    <row r="45" spans="1:17" x14ac:dyDescent="0.25">
      <c r="A45" s="3" t="s">
        <v>67</v>
      </c>
      <c r="B45" s="18"/>
      <c r="C45" s="8">
        <v>230</v>
      </c>
      <c r="D45" s="46">
        <v>0</v>
      </c>
      <c r="F45" s="44" t="s">
        <v>67</v>
      </c>
      <c r="G45" s="18"/>
      <c r="H45" s="8">
        <v>0</v>
      </c>
      <c r="I45" s="46">
        <v>0</v>
      </c>
      <c r="K45" s="44" t="s">
        <v>67</v>
      </c>
      <c r="L45" s="18"/>
      <c r="M45" s="8">
        <v>0</v>
      </c>
      <c r="O45" s="44" t="s">
        <v>67</v>
      </c>
      <c r="P45" s="18"/>
      <c r="Q45" s="8">
        <v>0</v>
      </c>
    </row>
    <row r="46" spans="1:17" x14ac:dyDescent="0.25">
      <c r="A46" s="3" t="s">
        <v>20</v>
      </c>
      <c r="B46" s="18"/>
      <c r="C46" s="8">
        <v>0</v>
      </c>
      <c r="D46" s="46">
        <v>0</v>
      </c>
      <c r="F46" s="3" t="s">
        <v>20</v>
      </c>
      <c r="G46" s="18"/>
      <c r="H46" s="8">
        <v>0</v>
      </c>
      <c r="I46" s="46">
        <v>254</v>
      </c>
      <c r="K46" s="3" t="s">
        <v>20</v>
      </c>
      <c r="L46" s="18"/>
      <c r="M46" s="8">
        <v>0</v>
      </c>
      <c r="O46" s="3" t="s">
        <v>20</v>
      </c>
      <c r="P46" s="18"/>
      <c r="Q46" s="8">
        <v>0</v>
      </c>
    </row>
    <row r="47" spans="1:17" x14ac:dyDescent="0.25">
      <c r="A47" s="3" t="s">
        <v>21</v>
      </c>
      <c r="B47" s="18"/>
      <c r="C47" s="8">
        <v>100</v>
      </c>
      <c r="D47" s="46">
        <v>115</v>
      </c>
      <c r="F47" s="3" t="s">
        <v>21</v>
      </c>
      <c r="G47" s="18"/>
      <c r="H47" s="8">
        <v>100</v>
      </c>
      <c r="I47" s="46">
        <v>25</v>
      </c>
      <c r="K47" s="3" t="s">
        <v>21</v>
      </c>
      <c r="L47" s="18"/>
      <c r="M47" s="8">
        <v>100</v>
      </c>
      <c r="O47" s="3" t="s">
        <v>21</v>
      </c>
      <c r="P47" s="18"/>
      <c r="Q47" s="8">
        <v>100</v>
      </c>
    </row>
    <row r="48" spans="1:17" x14ac:dyDescent="0.25">
      <c r="A48" s="3" t="s">
        <v>22</v>
      </c>
      <c r="B48" s="18"/>
      <c r="C48" s="8">
        <v>150</v>
      </c>
      <c r="D48" s="46"/>
      <c r="F48" s="3" t="s">
        <v>22</v>
      </c>
      <c r="G48" s="18"/>
      <c r="H48" s="8">
        <v>0</v>
      </c>
      <c r="I48" s="46"/>
      <c r="K48" s="3" t="s">
        <v>22</v>
      </c>
      <c r="L48" s="18"/>
      <c r="M48" s="8">
        <v>0</v>
      </c>
      <c r="O48" s="3" t="s">
        <v>22</v>
      </c>
      <c r="P48" s="18"/>
      <c r="Q48" s="8">
        <v>0</v>
      </c>
    </row>
    <row r="49" spans="1:17" x14ac:dyDescent="0.25">
      <c r="A49" s="3" t="s">
        <v>23</v>
      </c>
      <c r="B49" s="18"/>
      <c r="C49" s="8">
        <v>100</v>
      </c>
      <c r="D49" s="46">
        <v>105</v>
      </c>
      <c r="F49" s="3" t="s">
        <v>23</v>
      </c>
      <c r="G49" s="18"/>
      <c r="H49" s="8">
        <v>100</v>
      </c>
      <c r="I49" s="46">
        <v>105</v>
      </c>
      <c r="K49" s="3" t="s">
        <v>23</v>
      </c>
      <c r="L49" s="18"/>
      <c r="M49" s="8">
        <v>0</v>
      </c>
      <c r="O49" s="3" t="s">
        <v>23</v>
      </c>
      <c r="P49" s="18"/>
      <c r="Q49" s="8">
        <v>0</v>
      </c>
    </row>
    <row r="50" spans="1:17" x14ac:dyDescent="0.25">
      <c r="A50" s="3" t="s">
        <v>24</v>
      </c>
      <c r="B50" s="18"/>
      <c r="C50" s="8">
        <v>25</v>
      </c>
      <c r="D50" s="46">
        <v>60</v>
      </c>
      <c r="F50" s="3" t="s">
        <v>24</v>
      </c>
      <c r="G50" s="18"/>
      <c r="H50" s="8">
        <v>60</v>
      </c>
      <c r="I50" s="46">
        <v>525</v>
      </c>
      <c r="K50" s="3" t="s">
        <v>24</v>
      </c>
      <c r="L50" s="18"/>
      <c r="M50" s="8">
        <v>700</v>
      </c>
      <c r="O50" s="3" t="s">
        <v>24</v>
      </c>
      <c r="P50" s="18"/>
      <c r="Q50" s="8">
        <v>700</v>
      </c>
    </row>
    <row r="51" spans="1:17" x14ac:dyDescent="0.25">
      <c r="A51" s="3" t="s">
        <v>57</v>
      </c>
      <c r="B51" s="18"/>
      <c r="C51" s="8">
        <v>1600</v>
      </c>
      <c r="D51" s="46">
        <v>1580</v>
      </c>
      <c r="F51" s="3" t="s">
        <v>57</v>
      </c>
      <c r="G51" s="18"/>
      <c r="H51" s="8">
        <v>1600</v>
      </c>
      <c r="I51" s="46">
        <v>1580</v>
      </c>
      <c r="K51" s="3" t="s">
        <v>57</v>
      </c>
      <c r="L51" s="18"/>
      <c r="M51" s="8">
        <v>1600</v>
      </c>
      <c r="O51" s="3" t="s">
        <v>57</v>
      </c>
      <c r="P51" s="18"/>
      <c r="Q51" s="8">
        <v>1600</v>
      </c>
    </row>
    <row r="52" spans="1:17" x14ac:dyDescent="0.25">
      <c r="A52" s="3" t="s">
        <v>58</v>
      </c>
      <c r="B52" s="18"/>
      <c r="C52" s="8"/>
      <c r="D52" s="46">
        <v>297</v>
      </c>
      <c r="F52" s="3" t="s">
        <v>58</v>
      </c>
      <c r="G52" s="18"/>
      <c r="H52" s="8">
        <v>3500</v>
      </c>
      <c r="I52" s="46">
        <v>3671</v>
      </c>
      <c r="K52" s="3" t="s">
        <v>58</v>
      </c>
      <c r="L52" s="18"/>
      <c r="M52" s="8"/>
      <c r="O52" s="3" t="s">
        <v>58</v>
      </c>
      <c r="P52" s="18"/>
      <c r="Q52" s="8"/>
    </row>
    <row r="53" spans="1:17" x14ac:dyDescent="0.25">
      <c r="A53" s="3" t="s">
        <v>91</v>
      </c>
      <c r="B53" s="18"/>
      <c r="C53" s="8">
        <v>0</v>
      </c>
      <c r="D53" s="46">
        <v>1856</v>
      </c>
      <c r="F53" s="3" t="s">
        <v>92</v>
      </c>
      <c r="G53" s="18"/>
      <c r="H53" s="8">
        <v>2000</v>
      </c>
      <c r="I53" s="46">
        <v>975</v>
      </c>
      <c r="K53" s="3" t="s">
        <v>92</v>
      </c>
      <c r="L53" s="18"/>
      <c r="M53" s="8">
        <v>1000</v>
      </c>
      <c r="O53" s="3" t="s">
        <v>92</v>
      </c>
      <c r="P53" s="18"/>
      <c r="Q53" s="8">
        <v>1000</v>
      </c>
    </row>
    <row r="54" spans="1:17" x14ac:dyDescent="0.25">
      <c r="A54" s="3" t="s">
        <v>25</v>
      </c>
      <c r="B54" s="18"/>
      <c r="C54" s="8">
        <f>SUM(C41:C53)</f>
        <v>3825</v>
      </c>
      <c r="D54" s="46">
        <f>SUM(D41:D53)</f>
        <v>4550</v>
      </c>
      <c r="F54" s="3" t="s">
        <v>25</v>
      </c>
      <c r="G54" s="18"/>
      <c r="H54" s="8">
        <f>SUM(H41:H53)</f>
        <v>7905</v>
      </c>
      <c r="I54" s="46">
        <f>SUM(I41:I53)</f>
        <v>7567</v>
      </c>
      <c r="K54" s="3" t="s">
        <v>25</v>
      </c>
      <c r="L54" s="18"/>
      <c r="M54" s="8">
        <f>SUM(M41:M53)</f>
        <v>4420</v>
      </c>
      <c r="O54" s="3" t="s">
        <v>25</v>
      </c>
      <c r="P54" s="18"/>
      <c r="Q54" s="8">
        <f>SUM(Q41:Q53)</f>
        <v>3400</v>
      </c>
    </row>
    <row r="55" spans="1:17" x14ac:dyDescent="0.25">
      <c r="A55" s="2" t="s">
        <v>26</v>
      </c>
      <c r="B55" s="23"/>
      <c r="C55" s="7"/>
      <c r="D55" s="46"/>
      <c r="F55" s="2" t="s">
        <v>26</v>
      </c>
      <c r="G55" s="23"/>
      <c r="H55" s="7"/>
      <c r="I55" s="46"/>
      <c r="K55" s="2" t="s">
        <v>26</v>
      </c>
      <c r="L55" s="23"/>
      <c r="M55" s="7"/>
      <c r="O55" s="2" t="s">
        <v>26</v>
      </c>
      <c r="P55" s="23"/>
      <c r="Q55" s="7"/>
    </row>
    <row r="56" spans="1:17" x14ac:dyDescent="0.25">
      <c r="A56" s="3" t="s">
        <v>72</v>
      </c>
      <c r="B56" s="18"/>
      <c r="C56" s="8">
        <v>40050</v>
      </c>
      <c r="D56" s="46">
        <v>42000</v>
      </c>
      <c r="F56" s="3" t="s">
        <v>72</v>
      </c>
      <c r="G56" s="18"/>
      <c r="H56" s="8">
        <v>36000</v>
      </c>
      <c r="I56" s="46">
        <v>36000</v>
      </c>
      <c r="K56" s="3" t="s">
        <v>124</v>
      </c>
      <c r="L56" s="18"/>
      <c r="M56" s="8">
        <v>37800</v>
      </c>
      <c r="O56" s="3" t="s">
        <v>124</v>
      </c>
      <c r="P56" s="18"/>
      <c r="Q56" s="8">
        <v>39600</v>
      </c>
    </row>
    <row r="57" spans="1:17" x14ac:dyDescent="0.25">
      <c r="A57" s="3" t="s">
        <v>71</v>
      </c>
      <c r="B57" s="18"/>
      <c r="C57" s="11">
        <v>750</v>
      </c>
      <c r="D57" s="46">
        <v>555</v>
      </c>
      <c r="F57" s="3"/>
      <c r="G57" s="18"/>
      <c r="H57" s="11"/>
      <c r="I57" s="46"/>
      <c r="K57" s="3"/>
      <c r="L57" s="18"/>
      <c r="M57" s="11"/>
      <c r="O57" s="3"/>
      <c r="P57" s="18"/>
      <c r="Q57" s="11"/>
    </row>
    <row r="58" spans="1:17" x14ac:dyDescent="0.25">
      <c r="A58" s="3" t="s">
        <v>65</v>
      </c>
      <c r="B58" s="18"/>
      <c r="C58" s="8">
        <v>0</v>
      </c>
      <c r="D58" s="46">
        <v>0</v>
      </c>
      <c r="F58" s="3" t="s">
        <v>65</v>
      </c>
      <c r="G58" s="18"/>
      <c r="H58" s="8">
        <v>0</v>
      </c>
      <c r="I58" s="46">
        <v>0</v>
      </c>
      <c r="K58" s="3" t="s">
        <v>65</v>
      </c>
      <c r="L58" s="18"/>
      <c r="M58" s="8">
        <v>0</v>
      </c>
      <c r="O58" s="3" t="s">
        <v>65</v>
      </c>
      <c r="P58" s="18"/>
      <c r="Q58" s="8">
        <v>0</v>
      </c>
    </row>
    <row r="59" spans="1:17" x14ac:dyDescent="0.25">
      <c r="A59" s="3" t="s">
        <v>27</v>
      </c>
      <c r="B59" s="18"/>
      <c r="C59" s="11">
        <v>6300</v>
      </c>
      <c r="D59" s="46">
        <v>4239</v>
      </c>
      <c r="F59" s="3" t="s">
        <v>27</v>
      </c>
      <c r="G59" s="18"/>
      <c r="H59" s="11">
        <v>1100</v>
      </c>
      <c r="I59" s="46">
        <v>1327</v>
      </c>
      <c r="K59" s="3" t="s">
        <v>27</v>
      </c>
      <c r="L59" s="18"/>
      <c r="M59" s="11">
        <v>2000</v>
      </c>
      <c r="O59" s="3" t="s">
        <v>27</v>
      </c>
      <c r="P59" s="18"/>
      <c r="Q59" s="11">
        <v>1825</v>
      </c>
    </row>
    <row r="60" spans="1:17" x14ac:dyDescent="0.25">
      <c r="A60" s="3" t="s">
        <v>66</v>
      </c>
      <c r="B60" s="18"/>
      <c r="C60" s="8"/>
      <c r="D60" s="46"/>
      <c r="F60" s="3" t="s">
        <v>66</v>
      </c>
      <c r="G60" s="18"/>
      <c r="H60" s="8"/>
      <c r="I60" s="46"/>
      <c r="K60" s="3" t="s">
        <v>66</v>
      </c>
      <c r="L60" s="18"/>
      <c r="M60" s="8"/>
      <c r="O60" s="3" t="s">
        <v>66</v>
      </c>
      <c r="P60" s="18"/>
      <c r="Q60" s="8"/>
    </row>
    <row r="61" spans="1:17" x14ac:dyDescent="0.25">
      <c r="A61" s="3" t="s">
        <v>28</v>
      </c>
      <c r="B61" s="18"/>
      <c r="C61" s="8">
        <f>SUM(C56:C60)</f>
        <v>47100</v>
      </c>
      <c r="D61" s="46">
        <f>SUM(D56:D60)</f>
        <v>46794</v>
      </c>
      <c r="F61" s="3" t="s">
        <v>28</v>
      </c>
      <c r="G61" s="18"/>
      <c r="H61" s="8">
        <f>SUM(H56:H60)</f>
        <v>37100</v>
      </c>
      <c r="I61" s="46">
        <f>SUM(I56:I60)</f>
        <v>37327</v>
      </c>
      <c r="K61" s="3" t="s">
        <v>28</v>
      </c>
      <c r="L61" s="18"/>
      <c r="M61" s="8">
        <f>SUM(M56:M60)</f>
        <v>39800</v>
      </c>
      <c r="O61" s="3" t="s">
        <v>28</v>
      </c>
      <c r="P61" s="18"/>
      <c r="Q61" s="8">
        <f>SUM(Q56:Q60)</f>
        <v>41425</v>
      </c>
    </row>
    <row r="62" spans="1:17" ht="15.75" thickBot="1" x14ac:dyDescent="0.3">
      <c r="A62" s="31" t="s">
        <v>40</v>
      </c>
      <c r="B62" s="33"/>
      <c r="C62" s="32"/>
      <c r="D62" s="49"/>
      <c r="F62" s="31" t="s">
        <v>40</v>
      </c>
      <c r="G62" s="33"/>
      <c r="H62" s="32"/>
      <c r="I62" s="49"/>
      <c r="K62" s="31" t="s">
        <v>40</v>
      </c>
      <c r="L62" s="33"/>
      <c r="M62" s="32"/>
      <c r="O62" s="31" t="s">
        <v>40</v>
      </c>
      <c r="P62" s="33"/>
      <c r="Q62" s="32"/>
    </row>
    <row r="63" spans="1:17" x14ac:dyDescent="0.25">
      <c r="A63" s="28" t="s">
        <v>29</v>
      </c>
      <c r="B63" s="30"/>
      <c r="C63" s="29">
        <f>+C27+C33+C39+C54+C61</f>
        <v>59925</v>
      </c>
      <c r="D63" s="50">
        <f>+D27+D33+D39+D54+D61</f>
        <v>64155.770000000004</v>
      </c>
      <c r="F63" s="28" t="s">
        <v>29</v>
      </c>
      <c r="G63" s="30"/>
      <c r="H63" s="29">
        <f>+H27+H33+H39+H54+H61</f>
        <v>54455</v>
      </c>
      <c r="I63" s="50">
        <f>+I27+I33+I39+I54+I61</f>
        <v>55196</v>
      </c>
      <c r="K63" s="28" t="s">
        <v>29</v>
      </c>
      <c r="L63" s="30"/>
      <c r="M63" s="29">
        <f>+M27+M33+M39+M54+M61</f>
        <v>59676</v>
      </c>
      <c r="O63" s="28" t="s">
        <v>29</v>
      </c>
      <c r="P63" s="30"/>
      <c r="Q63" s="29">
        <f>+Q27+Q33+Q39+Q54+Q61</f>
        <v>55325</v>
      </c>
    </row>
    <row r="64" spans="1:17" x14ac:dyDescent="0.25">
      <c r="A64" s="6" t="s">
        <v>55</v>
      </c>
      <c r="B64" s="18"/>
      <c r="C64" s="8">
        <f>+C19-C63</f>
        <v>-5775</v>
      </c>
      <c r="D64" s="46">
        <f>+D19-D63</f>
        <v>-3566.7700000000041</v>
      </c>
      <c r="F64" s="6" t="s">
        <v>55</v>
      </c>
      <c r="G64" s="18"/>
      <c r="H64" s="8">
        <f>+H19-H63</f>
        <v>5420</v>
      </c>
      <c r="I64" s="46">
        <f>+I19-I63</f>
        <v>8075</v>
      </c>
      <c r="K64" s="6" t="s">
        <v>55</v>
      </c>
      <c r="L64" s="18"/>
      <c r="M64" s="8">
        <f>+M19-M63</f>
        <v>2209</v>
      </c>
      <c r="O64" s="6" t="s">
        <v>55</v>
      </c>
      <c r="P64" s="18"/>
      <c r="Q64" s="8">
        <f>+Q19-Q63</f>
        <v>3600</v>
      </c>
    </row>
    <row r="65" spans="1:17" x14ac:dyDescent="0.25">
      <c r="A65" s="16"/>
      <c r="B65" s="17"/>
      <c r="C65" s="17"/>
      <c r="D65" s="17"/>
      <c r="F65" s="16"/>
      <c r="G65" s="17"/>
      <c r="H65" s="17"/>
      <c r="I65" s="17"/>
      <c r="K65" s="16"/>
      <c r="L65" s="17"/>
      <c r="M65" s="17"/>
      <c r="O65" s="16"/>
      <c r="P65" s="17"/>
      <c r="Q65" s="17"/>
    </row>
    <row r="66" spans="1:17" ht="75" x14ac:dyDescent="0.25">
      <c r="A66" s="26"/>
      <c r="B66" s="40"/>
      <c r="C66" s="40" t="s">
        <v>70</v>
      </c>
      <c r="D66" s="40" t="s">
        <v>78</v>
      </c>
      <c r="F66" s="26"/>
      <c r="G66" s="40"/>
      <c r="H66" s="40" t="s">
        <v>76</v>
      </c>
      <c r="I66" s="40" t="s">
        <v>105</v>
      </c>
      <c r="K66" s="26"/>
      <c r="L66" s="40"/>
      <c r="M66" s="40" t="s">
        <v>84</v>
      </c>
      <c r="O66" s="26"/>
      <c r="P66" s="40"/>
      <c r="Q66" s="40" t="s">
        <v>85</v>
      </c>
    </row>
    <row r="67" spans="1:17" x14ac:dyDescent="0.25">
      <c r="A67" s="13"/>
      <c r="B67" s="14"/>
      <c r="C67" s="14"/>
      <c r="D67" s="14"/>
      <c r="F67" s="13"/>
      <c r="G67" s="14"/>
      <c r="H67" s="14"/>
      <c r="I67" s="14"/>
      <c r="K67" s="13"/>
      <c r="L67" s="14"/>
      <c r="M67" s="14"/>
      <c r="O67" s="13"/>
      <c r="P67" s="14"/>
      <c r="Q67" s="14"/>
    </row>
    <row r="68" spans="1:17" x14ac:dyDescent="0.25">
      <c r="A68" s="13" t="s">
        <v>41</v>
      </c>
      <c r="B68" s="19"/>
      <c r="C68" s="19">
        <v>45903</v>
      </c>
      <c r="D68" s="19">
        <v>45903</v>
      </c>
      <c r="F68" s="13" t="s">
        <v>41</v>
      </c>
      <c r="G68" s="19"/>
      <c r="H68" s="19">
        <v>46429.73</v>
      </c>
      <c r="I68" s="19">
        <v>46430</v>
      </c>
      <c r="K68" s="13" t="s">
        <v>41</v>
      </c>
      <c r="L68" s="19"/>
      <c r="M68" s="19">
        <v>41759</v>
      </c>
      <c r="O68" s="13" t="s">
        <v>41</v>
      </c>
      <c r="P68" s="19"/>
      <c r="Q68" s="19">
        <f>SUM(M68:M71)</f>
        <v>30968</v>
      </c>
    </row>
    <row r="69" spans="1:17" x14ac:dyDescent="0.25">
      <c r="A69" s="13" t="s">
        <v>42</v>
      </c>
      <c r="B69" s="19"/>
      <c r="C69" s="19">
        <f>+C64</f>
        <v>-5775</v>
      </c>
      <c r="D69" s="19">
        <v>-3567</v>
      </c>
      <c r="F69" s="13" t="s">
        <v>42</v>
      </c>
      <c r="G69" s="19"/>
      <c r="H69" s="19">
        <f>+H64</f>
        <v>5420</v>
      </c>
      <c r="I69" s="19">
        <v>8329</v>
      </c>
      <c r="K69" s="13" t="s">
        <v>42</v>
      </c>
      <c r="L69" s="19"/>
      <c r="M69" s="19">
        <f>+M64</f>
        <v>2209</v>
      </c>
      <c r="O69" s="13" t="s">
        <v>42</v>
      </c>
      <c r="P69" s="19"/>
      <c r="Q69" s="19">
        <f>+Q64</f>
        <v>3600</v>
      </c>
    </row>
    <row r="70" spans="1:17" x14ac:dyDescent="0.25">
      <c r="A70" s="13" t="s">
        <v>45</v>
      </c>
      <c r="B70" s="19"/>
      <c r="C70" s="19"/>
      <c r="D70" s="19"/>
      <c r="F70" s="13" t="s">
        <v>45</v>
      </c>
      <c r="G70" s="19"/>
      <c r="H70" s="19"/>
      <c r="I70" s="19"/>
      <c r="K70" s="13" t="s">
        <v>45</v>
      </c>
      <c r="L70" s="19"/>
      <c r="M70" s="19"/>
      <c r="O70" s="13" t="s">
        <v>45</v>
      </c>
      <c r="P70" s="19"/>
      <c r="Q70" s="19"/>
    </row>
    <row r="71" spans="1:17" x14ac:dyDescent="0.25">
      <c r="A71" s="15" t="s">
        <v>43</v>
      </c>
      <c r="B71" s="20"/>
      <c r="C71" s="20">
        <v>-13000</v>
      </c>
      <c r="D71" s="20">
        <v>-13000</v>
      </c>
      <c r="F71" s="15" t="s">
        <v>43</v>
      </c>
      <c r="G71" s="20"/>
      <c r="H71" s="20">
        <v>-13000</v>
      </c>
      <c r="I71" s="20">
        <v>-13000</v>
      </c>
      <c r="K71" s="15" t="s">
        <v>43</v>
      </c>
      <c r="L71" s="20"/>
      <c r="M71" s="20">
        <v>-13000</v>
      </c>
      <c r="O71" s="15" t="s">
        <v>43</v>
      </c>
      <c r="P71" s="20"/>
      <c r="Q71" s="20">
        <v>-13000</v>
      </c>
    </row>
    <row r="72" spans="1:17" x14ac:dyDescent="0.25">
      <c r="A72" t="s">
        <v>44</v>
      </c>
      <c r="B72" s="25"/>
      <c r="C72" s="21">
        <f>SUM(C68:C71)</f>
        <v>27128</v>
      </c>
      <c r="D72" s="21">
        <f>SUM(D68:D71)</f>
        <v>29336</v>
      </c>
      <c r="F72" t="s">
        <v>44</v>
      </c>
      <c r="G72" s="25"/>
      <c r="H72" s="21">
        <f>SUM(H68:H71)</f>
        <v>38849.730000000003</v>
      </c>
      <c r="I72" s="21">
        <f>SUM(I68:I71)</f>
        <v>41759</v>
      </c>
      <c r="K72" t="s">
        <v>44</v>
      </c>
      <c r="L72" s="25"/>
      <c r="M72" s="21">
        <f>SUM(M68:M71)</f>
        <v>30968</v>
      </c>
      <c r="O72" t="s">
        <v>44</v>
      </c>
      <c r="P72" s="25"/>
      <c r="Q72" s="21">
        <f>SUM(Q68:Q71)</f>
        <v>21568</v>
      </c>
    </row>
    <row r="73" spans="1:17" x14ac:dyDescent="0.25">
      <c r="A73" t="s">
        <v>59</v>
      </c>
      <c r="B73" s="18"/>
      <c r="C73" s="18">
        <f>+C72/((C61+C54-C57)/12)</f>
        <v>6.4880119581464877</v>
      </c>
      <c r="D73" s="18">
        <f>+D72/((D61+D54-D57)/12)</f>
        <v>6.9312646439189587</v>
      </c>
      <c r="F73" t="s">
        <v>59</v>
      </c>
      <c r="G73" s="18"/>
      <c r="H73" s="18">
        <f>+H72/((H61+H54-H57)/12)</f>
        <v>10.358777024775026</v>
      </c>
      <c r="I73" s="18">
        <f>+I72/((I61+I54-I57)/12)</f>
        <v>11.162026105938434</v>
      </c>
      <c r="K73" t="s">
        <v>59</v>
      </c>
      <c r="L73" s="18"/>
      <c r="M73" s="18">
        <f>+M72/((M61+M54-M57)/12)</f>
        <v>8.4037991858887384</v>
      </c>
      <c r="O73" t="s">
        <v>59</v>
      </c>
      <c r="P73" s="18"/>
      <c r="Q73" s="18">
        <f>+Q72/((Q61+Q54-Q57)/12)</f>
        <v>5.7739208031232572</v>
      </c>
    </row>
  </sheetData>
  <mergeCells count="18">
    <mergeCell ref="S11:V11"/>
    <mergeCell ref="W12:X12"/>
    <mergeCell ref="B5:C5"/>
    <mergeCell ref="G5:H5"/>
    <mergeCell ref="A1:C1"/>
    <mergeCell ref="A2:C2"/>
    <mergeCell ref="A3:C3"/>
    <mergeCell ref="F1:H1"/>
    <mergeCell ref="F2:H2"/>
    <mergeCell ref="F3:H3"/>
    <mergeCell ref="K1:M1"/>
    <mergeCell ref="K2:M2"/>
    <mergeCell ref="K3:M3"/>
    <mergeCell ref="L5:M5"/>
    <mergeCell ref="O1:Q1"/>
    <mergeCell ref="O2:Q2"/>
    <mergeCell ref="O3:Q3"/>
    <mergeCell ref="P5:Q5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6"/>
  <sheetViews>
    <sheetView tabSelected="1" workbookViewId="0">
      <selection activeCell="E13" sqref="E13"/>
    </sheetView>
  </sheetViews>
  <sheetFormatPr defaultRowHeight="15" x14ac:dyDescent="0.25"/>
  <cols>
    <col min="1" max="1" width="35.42578125" customWidth="1"/>
    <col min="2" max="2" width="19" style="53" customWidth="1"/>
    <col min="3" max="3" width="17" style="12" customWidth="1"/>
    <col min="4" max="4" width="16.7109375" style="12" customWidth="1"/>
    <col min="5" max="5" width="17" style="12" customWidth="1"/>
    <col min="6" max="6" width="19.28515625" style="52" customWidth="1"/>
    <col min="7" max="7" width="17.85546875" style="52" customWidth="1"/>
  </cols>
  <sheetData>
    <row r="1" spans="1:7" x14ac:dyDescent="0.25">
      <c r="A1" s="88" t="s">
        <v>106</v>
      </c>
      <c r="B1" s="88"/>
      <c r="C1" s="88"/>
      <c r="D1" s="88"/>
      <c r="E1" s="88"/>
      <c r="F1" s="88"/>
      <c r="G1"/>
    </row>
    <row r="2" spans="1:7" x14ac:dyDescent="0.25">
      <c r="A2" s="82"/>
      <c r="B2" s="51"/>
      <c r="C2" s="51"/>
      <c r="D2" s="82"/>
      <c r="E2" s="82"/>
      <c r="F2" s="82"/>
      <c r="G2" s="51"/>
    </row>
    <row r="3" spans="1:7" x14ac:dyDescent="0.25">
      <c r="A3" s="54"/>
      <c r="B3" s="89" t="s">
        <v>127</v>
      </c>
      <c r="C3" s="90"/>
      <c r="D3" s="90"/>
      <c r="E3" s="91" t="s">
        <v>128</v>
      </c>
      <c r="F3" s="92"/>
      <c r="G3" s="93"/>
    </row>
    <row r="4" spans="1:7" ht="30" x14ac:dyDescent="0.25">
      <c r="A4" s="55" t="s">
        <v>38</v>
      </c>
      <c r="B4" s="76"/>
      <c r="C4" s="63" t="s">
        <v>111</v>
      </c>
      <c r="D4" s="80" t="s">
        <v>37</v>
      </c>
      <c r="E4" s="74"/>
      <c r="F4" s="65" t="s">
        <v>112</v>
      </c>
      <c r="G4" s="79" t="s">
        <v>37</v>
      </c>
    </row>
    <row r="5" spans="1:7" x14ac:dyDescent="0.25">
      <c r="A5" s="54"/>
      <c r="B5" s="77"/>
      <c r="C5" s="64"/>
      <c r="D5" s="81"/>
      <c r="E5" s="46"/>
      <c r="F5" s="66"/>
      <c r="G5" s="46"/>
    </row>
    <row r="6" spans="1:7" x14ac:dyDescent="0.25">
      <c r="A6" s="54" t="s">
        <v>107</v>
      </c>
      <c r="B6" s="77">
        <v>1566</v>
      </c>
      <c r="C6" s="64">
        <v>27</v>
      </c>
      <c r="D6" s="81">
        <v>58</v>
      </c>
      <c r="E6" s="75"/>
      <c r="F6" s="66"/>
      <c r="G6" s="46"/>
    </row>
    <row r="7" spans="1:7" x14ac:dyDescent="0.25">
      <c r="A7" s="54" t="s">
        <v>108</v>
      </c>
      <c r="B7" s="77">
        <v>1218</v>
      </c>
      <c r="C7" s="64">
        <v>21</v>
      </c>
      <c r="D7" s="81">
        <v>58</v>
      </c>
      <c r="E7" s="75"/>
      <c r="F7" s="66"/>
      <c r="G7" s="46"/>
    </row>
    <row r="8" spans="1:7" x14ac:dyDescent="0.25">
      <c r="A8" s="54" t="s">
        <v>109</v>
      </c>
      <c r="B8" s="77">
        <v>2146</v>
      </c>
      <c r="C8" s="64">
        <v>36.75</v>
      </c>
      <c r="D8" s="81">
        <v>58</v>
      </c>
      <c r="E8" s="75">
        <v>740</v>
      </c>
      <c r="F8" s="66">
        <v>36.75</v>
      </c>
      <c r="G8" s="46">
        <v>20</v>
      </c>
    </row>
    <row r="9" spans="1:7" x14ac:dyDescent="0.25">
      <c r="A9" s="54" t="s">
        <v>110</v>
      </c>
      <c r="B9" s="77">
        <f>SUM(B6:B8)</f>
        <v>4930</v>
      </c>
      <c r="C9" s="64">
        <f>SUM(C6:C8)</f>
        <v>84.75</v>
      </c>
      <c r="D9" s="81"/>
      <c r="E9" s="75">
        <f>SUM(E6:E8)</f>
        <v>740</v>
      </c>
      <c r="F9" s="66">
        <f>SUM(F6:F8)</f>
        <v>36.75</v>
      </c>
      <c r="G9" s="46"/>
    </row>
    <row r="10" spans="1:7" x14ac:dyDescent="0.25">
      <c r="A10" s="54"/>
      <c r="B10" s="77"/>
      <c r="C10" s="64"/>
      <c r="D10" s="81"/>
      <c r="E10" s="66"/>
      <c r="F10" s="66"/>
      <c r="G10" s="46"/>
    </row>
    <row r="11" spans="1:7" x14ac:dyDescent="0.25">
      <c r="A11" s="54" t="s">
        <v>125</v>
      </c>
      <c r="B11" s="77">
        <v>1420</v>
      </c>
      <c r="C11" s="64">
        <v>25</v>
      </c>
      <c r="D11" s="81">
        <v>56</v>
      </c>
      <c r="E11" s="66"/>
      <c r="F11" s="66"/>
      <c r="G11" s="46"/>
    </row>
    <row r="12" spans="1:7" x14ac:dyDescent="0.25">
      <c r="A12" s="54" t="s">
        <v>79</v>
      </c>
      <c r="B12" s="77"/>
      <c r="C12" s="64"/>
      <c r="D12" s="81"/>
      <c r="E12" s="66">
        <v>500</v>
      </c>
      <c r="F12" s="66">
        <v>20.36</v>
      </c>
      <c r="G12" s="46">
        <v>25</v>
      </c>
    </row>
    <row r="13" spans="1:7" x14ac:dyDescent="0.25">
      <c r="A13" s="54" t="s">
        <v>80</v>
      </c>
      <c r="B13" s="77">
        <v>2016</v>
      </c>
      <c r="C13" s="64">
        <v>36</v>
      </c>
      <c r="D13" s="81">
        <v>56</v>
      </c>
      <c r="E13" s="66">
        <v>675</v>
      </c>
      <c r="F13" s="66">
        <v>27</v>
      </c>
      <c r="G13" s="46">
        <v>25</v>
      </c>
    </row>
    <row r="14" spans="1:7" x14ac:dyDescent="0.25">
      <c r="A14" s="54" t="s">
        <v>113</v>
      </c>
      <c r="B14" s="77">
        <v>2900</v>
      </c>
      <c r="C14" s="64">
        <v>50</v>
      </c>
      <c r="D14" s="81">
        <v>58</v>
      </c>
      <c r="E14" s="66">
        <v>1250</v>
      </c>
      <c r="F14" s="66">
        <v>50</v>
      </c>
      <c r="G14" s="46">
        <v>25</v>
      </c>
    </row>
    <row r="15" spans="1:7" x14ac:dyDescent="0.25">
      <c r="A15" s="54" t="s">
        <v>114</v>
      </c>
      <c r="B15" s="77">
        <f>SUM(B11:B14)</f>
        <v>6336</v>
      </c>
      <c r="C15" s="64">
        <f>SUM(C11:C14)</f>
        <v>111</v>
      </c>
      <c r="D15" s="81"/>
      <c r="E15" s="66">
        <f>SUM(E12:E14)</f>
        <v>2425</v>
      </c>
      <c r="F15" s="66">
        <f>SUM(F12:F14)</f>
        <v>97.36</v>
      </c>
      <c r="G15" s="46"/>
    </row>
    <row r="16" spans="1:7" x14ac:dyDescent="0.25">
      <c r="A16" s="54"/>
      <c r="B16" s="77"/>
      <c r="C16" s="64"/>
      <c r="D16" s="81"/>
      <c r="E16" s="66"/>
      <c r="F16" s="66"/>
      <c r="G16" s="46"/>
    </row>
    <row r="17" spans="1:7" x14ac:dyDescent="0.25">
      <c r="A17" s="56" t="s">
        <v>126</v>
      </c>
      <c r="B17" s="78"/>
      <c r="C17" s="64"/>
      <c r="D17" s="81"/>
      <c r="E17" s="66"/>
      <c r="F17" s="66"/>
      <c r="G17" s="46"/>
    </row>
    <row r="18" spans="1:7" x14ac:dyDescent="0.25">
      <c r="A18" s="54" t="s">
        <v>81</v>
      </c>
      <c r="B18" s="77">
        <v>660</v>
      </c>
      <c r="C18" s="64">
        <v>12</v>
      </c>
      <c r="D18" s="81">
        <v>55</v>
      </c>
      <c r="E18" s="66">
        <v>300</v>
      </c>
      <c r="F18" s="66">
        <v>12</v>
      </c>
      <c r="G18" s="46">
        <v>25</v>
      </c>
    </row>
    <row r="19" spans="1:7" x14ac:dyDescent="0.25">
      <c r="A19" s="54" t="s">
        <v>82</v>
      </c>
      <c r="B19" s="77">
        <v>1430</v>
      </c>
      <c r="C19" s="73">
        <v>32</v>
      </c>
      <c r="D19" s="81">
        <v>55</v>
      </c>
      <c r="E19" s="66">
        <v>800</v>
      </c>
      <c r="F19" s="66">
        <v>32</v>
      </c>
      <c r="G19" s="46">
        <v>25</v>
      </c>
    </row>
    <row r="20" spans="1:7" x14ac:dyDescent="0.25">
      <c r="A20" s="54" t="s">
        <v>115</v>
      </c>
      <c r="B20" s="77">
        <f>SUM(B18:B19)</f>
        <v>2090</v>
      </c>
      <c r="C20" s="64">
        <f>SUM(C18:C19)</f>
        <v>44</v>
      </c>
      <c r="D20" s="81"/>
      <c r="E20" s="66">
        <f>SUM(E18:E19)</f>
        <v>1100</v>
      </c>
      <c r="F20" s="66">
        <f>SUM(F18:F19)</f>
        <v>44</v>
      </c>
      <c r="G20" s="46"/>
    </row>
    <row r="21" spans="1:7" x14ac:dyDescent="0.25">
      <c r="A21" s="54"/>
      <c r="B21" s="77"/>
      <c r="C21" s="64"/>
      <c r="D21" s="81"/>
      <c r="E21" s="66"/>
      <c r="F21" s="66"/>
      <c r="G21" s="46"/>
    </row>
    <row r="22" spans="1:7" x14ac:dyDescent="0.25">
      <c r="A22" s="54"/>
      <c r="B22" s="77"/>
      <c r="C22" s="64"/>
      <c r="D22" s="81"/>
      <c r="E22" s="66"/>
      <c r="F22" s="66"/>
      <c r="G22" s="46"/>
    </row>
    <row r="23" spans="1:7" x14ac:dyDescent="0.25">
      <c r="A23" s="54" t="s">
        <v>36</v>
      </c>
      <c r="B23" s="77"/>
      <c r="C23" s="64"/>
      <c r="D23" s="81"/>
      <c r="E23" s="66"/>
      <c r="F23" s="66"/>
      <c r="G23" s="46"/>
    </row>
    <row r="24" spans="1:7" x14ac:dyDescent="0.25">
      <c r="A24" s="54" t="s">
        <v>133</v>
      </c>
      <c r="B24" s="77">
        <v>270</v>
      </c>
      <c r="C24" s="64">
        <v>5</v>
      </c>
      <c r="D24" s="81"/>
      <c r="E24" s="66"/>
      <c r="F24" s="66"/>
      <c r="G24" s="46"/>
    </row>
    <row r="25" spans="1:7" x14ac:dyDescent="0.25">
      <c r="A25" s="54" t="s">
        <v>94</v>
      </c>
      <c r="B25" s="77">
        <v>0</v>
      </c>
      <c r="C25" s="64"/>
      <c r="D25" s="81"/>
      <c r="E25" s="66"/>
      <c r="F25" s="66"/>
      <c r="G25" s="46"/>
    </row>
    <row r="26" spans="1:7" x14ac:dyDescent="0.25">
      <c r="A26" s="54" t="s">
        <v>35</v>
      </c>
      <c r="B26" s="77">
        <v>0</v>
      </c>
      <c r="C26" s="64"/>
      <c r="D26" s="81"/>
      <c r="E26" s="66"/>
      <c r="F26" s="66"/>
      <c r="G26" s="46"/>
    </row>
    <row r="27" spans="1:7" x14ac:dyDescent="0.25">
      <c r="A27" s="54" t="s">
        <v>116</v>
      </c>
      <c r="B27" s="77">
        <v>600</v>
      </c>
      <c r="C27" s="64">
        <v>10</v>
      </c>
      <c r="D27" s="81"/>
      <c r="E27" s="66"/>
      <c r="F27" s="66"/>
      <c r="G27" s="46"/>
    </row>
    <row r="28" spans="1:7" x14ac:dyDescent="0.25">
      <c r="A28" s="54" t="s">
        <v>17</v>
      </c>
      <c r="B28" s="77">
        <f>SUM(B24:B27)</f>
        <v>870</v>
      </c>
      <c r="C28" s="64">
        <f>SUM(C24:C27)</f>
        <v>15</v>
      </c>
      <c r="D28" s="81"/>
      <c r="E28" s="66"/>
      <c r="F28" s="66"/>
      <c r="G28" s="46"/>
    </row>
    <row r="29" spans="1:7" x14ac:dyDescent="0.25">
      <c r="A29" s="54"/>
      <c r="B29" s="77"/>
      <c r="C29" s="64"/>
      <c r="D29" s="81"/>
      <c r="E29" s="66"/>
      <c r="F29" s="66"/>
      <c r="G29" s="46"/>
    </row>
    <row r="30" spans="1:7" x14ac:dyDescent="0.25">
      <c r="A30" s="54" t="s">
        <v>34</v>
      </c>
      <c r="B30" s="77"/>
      <c r="C30" s="64"/>
      <c r="D30" s="81"/>
      <c r="E30" s="66"/>
      <c r="F30" s="66"/>
      <c r="G30" s="46"/>
    </row>
    <row r="31" spans="1:7" x14ac:dyDescent="0.25">
      <c r="A31" s="54" t="s">
        <v>33</v>
      </c>
      <c r="B31" s="77">
        <v>900</v>
      </c>
      <c r="C31" s="64">
        <v>15</v>
      </c>
      <c r="D31" s="81"/>
      <c r="E31" s="66"/>
      <c r="F31" s="66"/>
      <c r="G31" s="46"/>
    </row>
    <row r="32" spans="1:7" x14ac:dyDescent="0.25">
      <c r="A32" s="54" t="s">
        <v>32</v>
      </c>
      <c r="B32" s="77">
        <v>150</v>
      </c>
      <c r="C32" s="64"/>
      <c r="D32" s="81"/>
      <c r="E32" s="66"/>
      <c r="F32" s="66"/>
      <c r="G32" s="46"/>
    </row>
    <row r="33" spans="1:7" x14ac:dyDescent="0.25">
      <c r="A33" s="54"/>
      <c r="B33" s="77"/>
      <c r="C33" s="64"/>
      <c r="D33" s="81"/>
      <c r="E33" s="66"/>
      <c r="F33" s="66"/>
      <c r="G33" s="46"/>
    </row>
    <row r="34" spans="1:7" x14ac:dyDescent="0.25">
      <c r="A34" s="54" t="s">
        <v>31</v>
      </c>
      <c r="B34" s="77">
        <f>SUM(B9+B15+B20+B28+B31+B32)</f>
        <v>15276</v>
      </c>
      <c r="C34" s="71">
        <f>SUM(C9+C15+C20+C28+C31+C32)</f>
        <v>269.75</v>
      </c>
      <c r="D34" s="81"/>
      <c r="E34" s="66">
        <f>SUM(E9+E15+E20+E28+E31+E32)</f>
        <v>4265</v>
      </c>
      <c r="F34" s="72">
        <f>SUM(F9+F15+F20+F28+F31+F32)</f>
        <v>178.11</v>
      </c>
      <c r="G34" s="46"/>
    </row>
    <row r="35" spans="1:7" x14ac:dyDescent="0.25">
      <c r="A35" s="67" t="s">
        <v>95</v>
      </c>
      <c r="B35" s="68"/>
      <c r="C35" s="70">
        <f>SUM(C9+C15+C20+C28+C31)</f>
        <v>269.75</v>
      </c>
      <c r="D35" s="69"/>
      <c r="E35" s="69"/>
      <c r="F35" s="70">
        <f>SUM(F9+F15+F20+F28+F31)</f>
        <v>178.11</v>
      </c>
      <c r="G35" s="69"/>
    </row>
    <row r="36" spans="1:7" x14ac:dyDescent="0.25">
      <c r="C36" s="52"/>
      <c r="F36" s="12"/>
    </row>
  </sheetData>
  <mergeCells count="3">
    <mergeCell ref="A1:F1"/>
    <mergeCell ref="B3:D3"/>
    <mergeCell ref="E3:G3"/>
  </mergeCells>
  <pageMargins left="0.7" right="0.7" top="0.75" bottom="0.75" header="0.3" footer="0.3"/>
  <pageSetup paperSize="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Comparison</vt:lpstr>
      <vt:lpstr>AnnMtg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Scott</dc:creator>
  <cp:lastModifiedBy>Patty Morgan</cp:lastModifiedBy>
  <cp:lastPrinted>2016-03-09T18:44:26Z</cp:lastPrinted>
  <dcterms:created xsi:type="dcterms:W3CDTF">2014-07-17T20:21:05Z</dcterms:created>
  <dcterms:modified xsi:type="dcterms:W3CDTF">2018-06-13T20:09:01Z</dcterms:modified>
</cp:coreProperties>
</file>